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SWZ-0001\Desktop\包括書類データ\"/>
    </mc:Choice>
  </mc:AlternateContent>
  <xr:revisionPtr revIDLastSave="0" documentId="13_ncr:1_{518B1CA1-536C-44E0-81E0-D297C383F21E}" xr6:coauthVersionLast="47" xr6:coauthVersionMax="47" xr10:uidLastSave="{00000000-0000-0000-0000-000000000000}"/>
  <bookViews>
    <workbookView xWindow="-108" yWindow="-108" windowWidth="23256" windowHeight="13896" xr2:uid="{00000000-000D-0000-FFFF-FFFF00000000}"/>
  </bookViews>
  <sheets>
    <sheet name="請求書" sheetId="29" r:id="rId1"/>
    <sheet name="内訳書" sheetId="21" r:id="rId2"/>
    <sheet name="PDF用" sheetId="31" state="hidden" r:id="rId3"/>
    <sheet name="PDF用(2)" sheetId="32" state="hidden" r:id="rId4"/>
    <sheet name="Sheet1" sheetId="30" state="hidden" r:id="rId5"/>
  </sheets>
  <definedNames>
    <definedName name="_xlnm.Print_Area" localSheetId="2">PDF用!$A$1:$K$24</definedName>
    <definedName name="_xlnm.Print_Area" localSheetId="3">'PDF用(2)'!$A$1:$L$22</definedName>
    <definedName name="_xlnm.Print_Area" localSheetId="0">請求書!$A$1:$K$24</definedName>
    <definedName name="_xlnm.Print_Area" localSheetId="1">内訳書!$A$1:$L$61</definedName>
    <definedName name="_xlnm.Print_Titles" localSheetId="3">'PDF用(2)'!$1:$4</definedName>
    <definedName name="_xlnm.Print_Titles" localSheetId="1">内訳書!$1:$4</definedName>
    <definedName name="愛和会">Sheet1!$C$4</definedName>
    <definedName name="委託連携1">内訳書!$I$5:$I$22</definedName>
    <definedName name="委託連携2">内訳書!$I$24:$I$41</definedName>
    <definedName name="委託連携3">内訳書!$I$43:$I$60</definedName>
    <definedName name="委託連携加算">Sheet1!$C$8</definedName>
    <definedName name="画像">INDEX(Sheet1!$C$2:$C$4,MATCH(請求書!$I$2,Sheet1!$B$2:$B$4,0))</definedName>
    <definedName name="介護予防ケアマネジメント件数">内訳書!$W$2:$X$5</definedName>
    <definedName name="介護予防ケアマネジメント費">Sheet1!$C$6</definedName>
    <definedName name="改定前介護予防ケアマネジメント費">Sheet1!$C$9</definedName>
    <definedName name="区分">内訳書!$V$2:$X$5</definedName>
    <definedName name="月">Sheet1!$F$6:$F$18</definedName>
    <definedName name="支援費件数1">内訳書!$G$5:$G$22</definedName>
    <definedName name="支援費件数2">内訳書!$G$24:$G$41</definedName>
    <definedName name="支援費件数3">内訳書!$G$43:$G$60</definedName>
    <definedName name="初回加算">Sheet1!$C$7</definedName>
    <definedName name="初回加算件数1">内訳書!$H$5:$H$22</definedName>
    <definedName name="初回加算件数2">内訳書!$H$24:$H$41</definedName>
    <definedName name="初回加算件数3">内訳書!$H$43:$H$60</definedName>
    <definedName name="日">Sheet1!$G$6:$G$16</definedName>
    <definedName name="年">Sheet1!$E$6:$E$11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9" l="1"/>
  <c r="H20" i="31"/>
  <c r="I61" i="32"/>
  <c r="H61" i="32"/>
  <c r="C61" i="32"/>
  <c r="P60" i="32"/>
  <c r="O60" i="32"/>
  <c r="N60" i="32"/>
  <c r="G60" i="32"/>
  <c r="P59" i="32"/>
  <c r="O59" i="32"/>
  <c r="N59" i="32"/>
  <c r="G59" i="32"/>
  <c r="P58" i="32"/>
  <c r="O58" i="32"/>
  <c r="N58" i="32"/>
  <c r="G58" i="32"/>
  <c r="P57" i="32"/>
  <c r="O57" i="32"/>
  <c r="N57" i="32"/>
  <c r="G57" i="32"/>
  <c r="P56" i="32"/>
  <c r="O56" i="32"/>
  <c r="N56" i="32"/>
  <c r="G56" i="32"/>
  <c r="P55" i="32"/>
  <c r="O55" i="32"/>
  <c r="N55" i="32"/>
  <c r="G55" i="32"/>
  <c r="P54" i="32"/>
  <c r="O54" i="32"/>
  <c r="N54" i="32"/>
  <c r="G54" i="32"/>
  <c r="P53" i="32"/>
  <c r="O53" i="32"/>
  <c r="N53" i="32"/>
  <c r="G53" i="32"/>
  <c r="P52" i="32"/>
  <c r="O52" i="32"/>
  <c r="N52" i="32"/>
  <c r="G52" i="32"/>
  <c r="P51" i="32"/>
  <c r="O51" i="32"/>
  <c r="N51" i="32"/>
  <c r="G51" i="32"/>
  <c r="P50" i="32"/>
  <c r="O50" i="32"/>
  <c r="N50" i="32"/>
  <c r="G50" i="32"/>
  <c r="P49" i="32"/>
  <c r="O49" i="32"/>
  <c r="N49" i="32"/>
  <c r="G49" i="32"/>
  <c r="P48" i="32"/>
  <c r="O48" i="32"/>
  <c r="N48" i="32"/>
  <c r="G48" i="32"/>
  <c r="P47" i="32"/>
  <c r="O47" i="32"/>
  <c r="N47" i="32"/>
  <c r="G47" i="32"/>
  <c r="P46" i="32"/>
  <c r="O46" i="32"/>
  <c r="N46" i="32"/>
  <c r="G46" i="32"/>
  <c r="P45" i="32"/>
  <c r="O45" i="32"/>
  <c r="N45" i="32"/>
  <c r="G45" i="32"/>
  <c r="P44" i="32"/>
  <c r="O44" i="32"/>
  <c r="N44" i="32"/>
  <c r="G44" i="32"/>
  <c r="P43" i="32"/>
  <c r="O43" i="32"/>
  <c r="O61" i="32" s="1"/>
  <c r="N43" i="32"/>
  <c r="N61" i="32" s="1"/>
  <c r="A42" i="32" s="1"/>
  <c r="G43" i="32"/>
  <c r="N42" i="32"/>
  <c r="A23" i="32" s="1"/>
  <c r="C23" i="32" s="1"/>
  <c r="P41" i="32"/>
  <c r="O41" i="32"/>
  <c r="N41" i="32"/>
  <c r="G41" i="32"/>
  <c r="P40" i="32"/>
  <c r="O40" i="32"/>
  <c r="N40" i="32"/>
  <c r="G40" i="32"/>
  <c r="P39" i="32"/>
  <c r="O39" i="32"/>
  <c r="N39" i="32"/>
  <c r="G39" i="32"/>
  <c r="P38" i="32"/>
  <c r="O38" i="32"/>
  <c r="N38" i="32"/>
  <c r="G38" i="32"/>
  <c r="P37" i="32"/>
  <c r="O37" i="32"/>
  <c r="N37" i="32"/>
  <c r="G37" i="32"/>
  <c r="P36" i="32"/>
  <c r="O36" i="32"/>
  <c r="N36" i="32"/>
  <c r="G36" i="32"/>
  <c r="P35" i="32"/>
  <c r="O35" i="32"/>
  <c r="N35" i="32"/>
  <c r="G35" i="32"/>
  <c r="P34" i="32"/>
  <c r="O34" i="32"/>
  <c r="N34" i="32"/>
  <c r="G34" i="32"/>
  <c r="P33" i="32"/>
  <c r="O33" i="32"/>
  <c r="N33" i="32"/>
  <c r="G33" i="32"/>
  <c r="P32" i="32"/>
  <c r="O32" i="32"/>
  <c r="N32" i="32"/>
  <c r="G32" i="32"/>
  <c r="P31" i="32"/>
  <c r="O31" i="32"/>
  <c r="N31" i="32"/>
  <c r="G31" i="32"/>
  <c r="P30" i="32"/>
  <c r="O30" i="32"/>
  <c r="N30" i="32"/>
  <c r="G30" i="32"/>
  <c r="P29" i="32"/>
  <c r="O29" i="32"/>
  <c r="N29" i="32"/>
  <c r="G29" i="32"/>
  <c r="P28" i="32"/>
  <c r="O28" i="32"/>
  <c r="N28" i="32"/>
  <c r="G28" i="32"/>
  <c r="P27" i="32"/>
  <c r="O27" i="32"/>
  <c r="N27" i="32"/>
  <c r="G27" i="32"/>
  <c r="P26" i="32"/>
  <c r="O26" i="32"/>
  <c r="N26" i="32"/>
  <c r="G26" i="32"/>
  <c r="P25" i="32"/>
  <c r="O25" i="32"/>
  <c r="N25" i="32"/>
  <c r="G25" i="32"/>
  <c r="P24" i="32"/>
  <c r="O24" i="32"/>
  <c r="O42" i="32" s="1"/>
  <c r="N24" i="32"/>
  <c r="G24" i="32"/>
  <c r="I23" i="32"/>
  <c r="H23" i="32"/>
  <c r="P22" i="32"/>
  <c r="O22" i="32"/>
  <c r="N22" i="32"/>
  <c r="G22" i="32"/>
  <c r="P21" i="32"/>
  <c r="O21" i="32"/>
  <c r="N21" i="32"/>
  <c r="G21" i="32"/>
  <c r="P20" i="32"/>
  <c r="O20" i="32"/>
  <c r="N20" i="32"/>
  <c r="G20" i="32"/>
  <c r="P19" i="32"/>
  <c r="O19" i="32"/>
  <c r="N19" i="32"/>
  <c r="G19" i="32"/>
  <c r="P18" i="32"/>
  <c r="O18" i="32"/>
  <c r="N18" i="32"/>
  <c r="G18" i="32"/>
  <c r="P17" i="32"/>
  <c r="O17" i="32"/>
  <c r="N17" i="32"/>
  <c r="G17" i="32"/>
  <c r="P16" i="32"/>
  <c r="O16" i="32"/>
  <c r="N16" i="32"/>
  <c r="G16" i="32"/>
  <c r="P15" i="32"/>
  <c r="O15" i="32"/>
  <c r="N15" i="32"/>
  <c r="G15" i="32"/>
  <c r="P14" i="32"/>
  <c r="O14" i="32"/>
  <c r="N14" i="32"/>
  <c r="G14" i="32"/>
  <c r="P13" i="32"/>
  <c r="O13" i="32"/>
  <c r="N13" i="32"/>
  <c r="G13" i="32"/>
  <c r="P12" i="32"/>
  <c r="O12" i="32"/>
  <c r="N12" i="32"/>
  <c r="G12" i="32"/>
  <c r="P11" i="32"/>
  <c r="O11" i="32"/>
  <c r="N11" i="32"/>
  <c r="G11" i="32"/>
  <c r="P10" i="32"/>
  <c r="O10" i="32"/>
  <c r="N10" i="32"/>
  <c r="G10" i="32"/>
  <c r="P9" i="32"/>
  <c r="O9" i="32"/>
  <c r="N9" i="32"/>
  <c r="G9" i="32"/>
  <c r="P8" i="32"/>
  <c r="O8" i="32"/>
  <c r="N8" i="32"/>
  <c r="G8" i="32"/>
  <c r="P7" i="32"/>
  <c r="O7" i="32"/>
  <c r="N7" i="32"/>
  <c r="G7" i="32"/>
  <c r="P6" i="32"/>
  <c r="O6" i="32"/>
  <c r="N6" i="32"/>
  <c r="G6" i="32"/>
  <c r="X5" i="32"/>
  <c r="P5" i="32"/>
  <c r="O5" i="32"/>
  <c r="N5" i="32"/>
  <c r="N23" i="32" s="1"/>
  <c r="G5" i="32"/>
  <c r="X4" i="32"/>
  <c r="G2" i="32"/>
  <c r="G1" i="32"/>
  <c r="A6" i="31"/>
  <c r="I23" i="21"/>
  <c r="H23" i="21"/>
  <c r="I61" i="21"/>
  <c r="H61" i="21"/>
  <c r="C61" i="21"/>
  <c r="G23" i="32" l="1"/>
  <c r="P23" i="32"/>
  <c r="E23" i="32" s="1"/>
  <c r="P42" i="32"/>
  <c r="P61" i="32"/>
  <c r="O23" i="32"/>
  <c r="D61" i="32" s="1"/>
  <c r="I42" i="32"/>
  <c r="H42" i="32"/>
  <c r="C42" i="32"/>
  <c r="E42" i="32"/>
  <c r="G42" i="32"/>
  <c r="E61" i="32"/>
  <c r="G61" i="32"/>
  <c r="N5" i="21"/>
  <c r="O5" i="21"/>
  <c r="P5" i="21"/>
  <c r="N6" i="21"/>
  <c r="O6" i="21"/>
  <c r="P6" i="21"/>
  <c r="N7" i="21"/>
  <c r="O7" i="21"/>
  <c r="P7" i="21"/>
  <c r="N8" i="21"/>
  <c r="O8" i="21"/>
  <c r="P8" i="21"/>
  <c r="N9" i="21"/>
  <c r="O9" i="21"/>
  <c r="P9" i="21"/>
  <c r="N10" i="21"/>
  <c r="O10" i="21"/>
  <c r="P10" i="21"/>
  <c r="N11" i="21"/>
  <c r="O11" i="21"/>
  <c r="P11" i="21"/>
  <c r="N12" i="21"/>
  <c r="O12" i="21"/>
  <c r="P12" i="21"/>
  <c r="N13" i="21"/>
  <c r="O13" i="21"/>
  <c r="P13" i="21"/>
  <c r="N14" i="21"/>
  <c r="O14" i="21"/>
  <c r="P14" i="21"/>
  <c r="N15" i="21"/>
  <c r="O15" i="21"/>
  <c r="P15" i="21"/>
  <c r="N16" i="21"/>
  <c r="O16" i="21"/>
  <c r="P16" i="21"/>
  <c r="N17" i="21"/>
  <c r="O17" i="21"/>
  <c r="P17" i="21"/>
  <c r="N18" i="21"/>
  <c r="O18" i="21"/>
  <c r="P18" i="21"/>
  <c r="N19" i="21"/>
  <c r="O19" i="21"/>
  <c r="P19" i="21"/>
  <c r="N20" i="21"/>
  <c r="O20" i="21"/>
  <c r="P20" i="21"/>
  <c r="N21" i="21"/>
  <c r="O21" i="21"/>
  <c r="P21" i="21"/>
  <c r="P22" i="21"/>
  <c r="O22" i="21"/>
  <c r="N22" i="21"/>
  <c r="P44" i="21"/>
  <c r="P45" i="21"/>
  <c r="P46" i="21"/>
  <c r="P47" i="21"/>
  <c r="P48" i="21"/>
  <c r="P49" i="21"/>
  <c r="P50" i="21"/>
  <c r="P51" i="21"/>
  <c r="P52" i="21"/>
  <c r="P53" i="21"/>
  <c r="P54" i="21"/>
  <c r="P55" i="21"/>
  <c r="P56" i="21"/>
  <c r="P57" i="21"/>
  <c r="P58" i="21"/>
  <c r="P59" i="21"/>
  <c r="P60" i="21"/>
  <c r="P43" i="21"/>
  <c r="P25" i="21"/>
  <c r="P26" i="21"/>
  <c r="P27" i="21"/>
  <c r="P28" i="21"/>
  <c r="P29" i="21"/>
  <c r="P30" i="21"/>
  <c r="P31" i="21"/>
  <c r="P32" i="21"/>
  <c r="P33" i="21"/>
  <c r="P34" i="21"/>
  <c r="P35" i="21"/>
  <c r="P36" i="21"/>
  <c r="P37" i="21"/>
  <c r="P38" i="21"/>
  <c r="P39" i="21"/>
  <c r="P40" i="21"/>
  <c r="P41" i="21"/>
  <c r="P24" i="21"/>
  <c r="N60" i="21"/>
  <c r="N59" i="21"/>
  <c r="N58" i="21"/>
  <c r="N57" i="21"/>
  <c r="N56" i="21"/>
  <c r="N55" i="21"/>
  <c r="N54" i="21"/>
  <c r="N53" i="21"/>
  <c r="N52" i="21"/>
  <c r="N51" i="21"/>
  <c r="N50" i="21"/>
  <c r="N49" i="21"/>
  <c r="N48" i="21"/>
  <c r="N47" i="21"/>
  <c r="N46" i="21"/>
  <c r="N45" i="21"/>
  <c r="N44" i="21"/>
  <c r="N43" i="21"/>
  <c r="N25" i="21"/>
  <c r="N26" i="21"/>
  <c r="N27" i="21"/>
  <c r="N28" i="21"/>
  <c r="N29" i="21"/>
  <c r="N30" i="21"/>
  <c r="N31" i="21"/>
  <c r="N32" i="21"/>
  <c r="N33" i="21"/>
  <c r="N34" i="21"/>
  <c r="N35" i="21"/>
  <c r="N36" i="21"/>
  <c r="N37" i="21"/>
  <c r="N38" i="21"/>
  <c r="N39" i="21"/>
  <c r="N40" i="21"/>
  <c r="N41" i="21"/>
  <c r="N24" i="21"/>
  <c r="G44" i="21"/>
  <c r="G45" i="21"/>
  <c r="G46" i="21"/>
  <c r="G47" i="21"/>
  <c r="G48" i="21"/>
  <c r="G49" i="21"/>
  <c r="G50" i="21"/>
  <c r="G51" i="21"/>
  <c r="G52" i="21"/>
  <c r="G53" i="21"/>
  <c r="G54" i="21"/>
  <c r="G55" i="21"/>
  <c r="G56" i="21"/>
  <c r="G57" i="21"/>
  <c r="G58" i="21"/>
  <c r="G59" i="21"/>
  <c r="G60" i="21"/>
  <c r="G43" i="21"/>
  <c r="G25" i="21"/>
  <c r="G26" i="21"/>
  <c r="G27" i="21"/>
  <c r="G28" i="21"/>
  <c r="G29" i="21"/>
  <c r="G30" i="21"/>
  <c r="G31" i="21"/>
  <c r="G32" i="21"/>
  <c r="G33" i="21"/>
  <c r="G34" i="21"/>
  <c r="G35" i="21"/>
  <c r="G36" i="21"/>
  <c r="G37" i="21"/>
  <c r="G38" i="21"/>
  <c r="G39" i="21"/>
  <c r="G40" i="21"/>
  <c r="G41" i="21"/>
  <c r="G24" i="21"/>
  <c r="G6" i="21"/>
  <c r="G7" i="21"/>
  <c r="G8" i="21"/>
  <c r="G9" i="21"/>
  <c r="G10" i="21"/>
  <c r="G11" i="21"/>
  <c r="G12" i="21"/>
  <c r="G13" i="21"/>
  <c r="G14" i="21"/>
  <c r="G15" i="21"/>
  <c r="G16" i="21"/>
  <c r="G17" i="21"/>
  <c r="G18" i="21"/>
  <c r="G19" i="21"/>
  <c r="G20" i="21"/>
  <c r="G21" i="21"/>
  <c r="G22" i="21"/>
  <c r="G5" i="21"/>
  <c r="O44" i="21"/>
  <c r="O45" i="21"/>
  <c r="O46" i="21"/>
  <c r="O47" i="21"/>
  <c r="O48" i="21"/>
  <c r="O49" i="21"/>
  <c r="O50" i="21"/>
  <c r="O51" i="21"/>
  <c r="O52" i="21"/>
  <c r="O53" i="21"/>
  <c r="O54" i="21"/>
  <c r="O55" i="21"/>
  <c r="O56" i="21"/>
  <c r="O57" i="21"/>
  <c r="O58" i="21"/>
  <c r="O59" i="21"/>
  <c r="O60" i="21"/>
  <c r="O43" i="21"/>
  <c r="O25" i="21"/>
  <c r="O26" i="21"/>
  <c r="O27" i="21"/>
  <c r="O28" i="21"/>
  <c r="O29" i="21"/>
  <c r="O30" i="21"/>
  <c r="O31" i="21"/>
  <c r="O32" i="21"/>
  <c r="O33" i="21"/>
  <c r="O34" i="21"/>
  <c r="O35" i="21"/>
  <c r="O36" i="21"/>
  <c r="O37" i="21"/>
  <c r="O38" i="21"/>
  <c r="O39" i="21"/>
  <c r="O40" i="21"/>
  <c r="O41" i="21"/>
  <c r="O24" i="21"/>
  <c r="X5" i="21"/>
  <c r="X4" i="21"/>
  <c r="D42" i="32" l="1"/>
  <c r="D23" i="32"/>
  <c r="X2" i="32"/>
  <c r="X3" i="32"/>
  <c r="X2" i="21"/>
  <c r="N23" i="21"/>
  <c r="O23" i="21"/>
  <c r="P23" i="21"/>
  <c r="E23" i="21" s="1"/>
  <c r="G23" i="21"/>
  <c r="G61" i="21"/>
  <c r="P61" i="21"/>
  <c r="P42" i="21"/>
  <c r="N61" i="21"/>
  <c r="A42" i="21" s="1"/>
  <c r="N42" i="21"/>
  <c r="A23" i="21" s="1"/>
  <c r="C23" i="21" s="1"/>
  <c r="O42" i="21"/>
  <c r="O61" i="21"/>
  <c r="X3" i="21"/>
  <c r="D42" i="21" l="1"/>
  <c r="E42" i="21"/>
  <c r="E61" i="21"/>
  <c r="D23" i="21"/>
  <c r="I42" i="21"/>
  <c r="G42" i="21"/>
  <c r="H42" i="21"/>
  <c r="C42" i="21"/>
  <c r="D61" i="21"/>
  <c r="B20" i="29"/>
  <c r="H21" i="31" l="1"/>
  <c r="B21" i="29"/>
  <c r="H21" i="29" s="1"/>
  <c r="G20" i="29"/>
  <c r="H20" i="29"/>
  <c r="G1" i="21"/>
  <c r="B2" i="21"/>
  <c r="G2" i="21"/>
  <c r="B23" i="31" l="1"/>
  <c r="H22" i="31"/>
  <c r="B22" i="29"/>
  <c r="G22" i="29" s="1"/>
  <c r="G21" i="29"/>
  <c r="J20" i="29"/>
  <c r="G23" i="31" l="1"/>
  <c r="H23" i="31"/>
  <c r="B23" i="29"/>
  <c r="G23" i="29" s="1"/>
  <c r="H22" i="29"/>
  <c r="J21" i="29"/>
  <c r="J23" i="31" l="1"/>
  <c r="J24" i="31" s="1"/>
  <c r="H15" i="31" s="1"/>
  <c r="H23" i="29"/>
  <c r="J23" i="29" s="1"/>
  <c r="J22" i="29"/>
  <c r="I15" i="31" l="1"/>
  <c r="G15" i="31"/>
  <c r="F15" i="31" s="1"/>
  <c r="E15" i="31" s="1"/>
  <c r="K15" i="31"/>
  <c r="J15" i="31"/>
  <c r="J24" i="29"/>
  <c r="H15" i="29" s="1"/>
  <c r="I15" i="29" l="1"/>
  <c r="K15" i="29"/>
  <c r="G15" i="29"/>
  <c r="F15" i="29" s="1"/>
  <c r="E15" i="29" s="1"/>
  <c r="J15" i="29"/>
</calcChain>
</file>

<file path=xl/sharedStrings.xml><?xml version="1.0" encoding="utf-8"?>
<sst xmlns="http://schemas.openxmlformats.org/spreadsheetml/2006/main" count="168" uniqueCount="102">
  <si>
    <t>被保険者番号</t>
    <rPh sb="0" eb="1">
      <t>ヒ</t>
    </rPh>
    <rPh sb="1" eb="4">
      <t>ホケンシャ</t>
    </rPh>
    <rPh sb="4" eb="6">
      <t>バンゴウ</t>
    </rPh>
    <phoneticPr fontId="3"/>
  </si>
  <si>
    <t>利用者氏名</t>
    <rPh sb="0" eb="3">
      <t>リヨウシャ</t>
    </rPh>
    <rPh sb="3" eb="5">
      <t>シメイ</t>
    </rPh>
    <phoneticPr fontId="3"/>
  </si>
  <si>
    <t>No.</t>
    <phoneticPr fontId="3"/>
  </si>
  <si>
    <t>担当ケアマネジャー</t>
    <rPh sb="0" eb="2">
      <t>タントウ</t>
    </rPh>
    <phoneticPr fontId="1"/>
  </si>
  <si>
    <t>契約日</t>
    <rPh sb="0" eb="3">
      <t>ケイヤクビ</t>
    </rPh>
    <phoneticPr fontId="1"/>
  </si>
  <si>
    <t>解除日</t>
    <rPh sb="0" eb="2">
      <t>カイジョ</t>
    </rPh>
    <rPh sb="2" eb="3">
      <t>ビ</t>
    </rPh>
    <phoneticPr fontId="1"/>
  </si>
  <si>
    <t>総合事業日割対象者
※該当月のみ記入</t>
    <rPh sb="0" eb="2">
      <t>ソウゴウ</t>
    </rPh>
    <rPh sb="2" eb="4">
      <t>ジギョウ</t>
    </rPh>
    <rPh sb="4" eb="6">
      <t>ヒワ</t>
    </rPh>
    <rPh sb="6" eb="9">
      <t>タイショウシャ</t>
    </rPh>
    <rPh sb="11" eb="13">
      <t>ガイトウ</t>
    </rPh>
    <rPh sb="13" eb="14">
      <t>ヅキ</t>
    </rPh>
    <rPh sb="16" eb="18">
      <t>キニュウ</t>
    </rPh>
    <phoneticPr fontId="1"/>
  </si>
  <si>
    <t>（請求者）</t>
    <phoneticPr fontId="11"/>
  </si>
  <si>
    <t>住　　所</t>
    <rPh sb="0" eb="1">
      <t>ジュウ</t>
    </rPh>
    <rPh sb="3" eb="4">
      <t>ショ</t>
    </rPh>
    <phoneticPr fontId="11"/>
  </si>
  <si>
    <t>事業所名</t>
    <rPh sb="0" eb="3">
      <t>ジギョウショ</t>
    </rPh>
    <rPh sb="3" eb="4">
      <t>メイ</t>
    </rPh>
    <phoneticPr fontId="11"/>
  </si>
  <si>
    <t>代表者名</t>
    <rPh sb="0" eb="3">
      <t>ダイヒョウシャ</t>
    </rPh>
    <rPh sb="3" eb="4">
      <t>メイ</t>
    </rPh>
    <phoneticPr fontId="11"/>
  </si>
  <si>
    <t>次のとおり請求します。</t>
    <phoneticPr fontId="11"/>
  </si>
  <si>
    <t>千</t>
    <rPh sb="0" eb="1">
      <t>セン</t>
    </rPh>
    <phoneticPr fontId="11"/>
  </si>
  <si>
    <t>百</t>
    <rPh sb="0" eb="1">
      <t>ヒャク</t>
    </rPh>
    <phoneticPr fontId="11"/>
  </si>
  <si>
    <t>十</t>
    <rPh sb="0" eb="1">
      <t>ジュウ</t>
    </rPh>
    <phoneticPr fontId="11"/>
  </si>
  <si>
    <t>万</t>
    <rPh sb="0" eb="1">
      <t>マン</t>
    </rPh>
    <phoneticPr fontId="11"/>
  </si>
  <si>
    <t>円</t>
    <rPh sb="0" eb="1">
      <t>エン</t>
    </rPh>
    <phoneticPr fontId="11"/>
  </si>
  <si>
    <t>【請求内訳】</t>
    <rPh sb="1" eb="3">
      <t>セイキュウ</t>
    </rPh>
    <rPh sb="3" eb="5">
      <t>ウチワケ</t>
    </rPh>
    <phoneticPr fontId="11"/>
  </si>
  <si>
    <t>合　　計</t>
    <rPh sb="0" eb="1">
      <t>ゴウ</t>
    </rPh>
    <rPh sb="3" eb="4">
      <t>ケイ</t>
    </rPh>
    <phoneticPr fontId="11"/>
  </si>
  <si>
    <t>年</t>
    <rPh sb="0" eb="1">
      <t>ネン</t>
    </rPh>
    <phoneticPr fontId="17"/>
  </si>
  <si>
    <t>令和</t>
    <rPh sb="0" eb="2">
      <t>レイワ</t>
    </rPh>
    <phoneticPr fontId="17"/>
  </si>
  <si>
    <r>
      <t>月分</t>
    </r>
    <r>
      <rPr>
        <b/>
        <sz val="14"/>
        <color rgb="FF000000"/>
        <rFont val="ＭＳ 明朝"/>
        <family val="1"/>
        <charset val="128"/>
      </rPr>
      <t>）</t>
    </r>
    <rPh sb="0" eb="1">
      <t>ツキ</t>
    </rPh>
    <rPh sb="1" eb="2">
      <t>ブン</t>
    </rPh>
    <phoneticPr fontId="17"/>
  </si>
  <si>
    <r>
      <rPr>
        <b/>
        <sz val="14"/>
        <color rgb="FF000000"/>
        <rFont val="ＭＳ 明朝"/>
        <family val="1"/>
        <charset val="128"/>
      </rPr>
      <t>（</t>
    </r>
    <r>
      <rPr>
        <b/>
        <sz val="16"/>
        <color rgb="FF000000"/>
        <rFont val="ＭＳ 明朝"/>
        <family val="1"/>
        <charset val="128"/>
      </rPr>
      <t>令和</t>
    </r>
    <rPh sb="1" eb="3">
      <t>レイワ</t>
    </rPh>
    <phoneticPr fontId="17"/>
  </si>
  <si>
    <t>古河包括</t>
    <rPh sb="0" eb="2">
      <t>コガ</t>
    </rPh>
    <rPh sb="2" eb="4">
      <t>ホウカツ</t>
    </rPh>
    <phoneticPr fontId="1"/>
  </si>
  <si>
    <t>三和包括</t>
    <rPh sb="0" eb="2">
      <t>サンワ</t>
    </rPh>
    <rPh sb="2" eb="4">
      <t>ホウカツ</t>
    </rPh>
    <phoneticPr fontId="1"/>
  </si>
  <si>
    <t>総和包括</t>
    <rPh sb="0" eb="2">
      <t>ソウワ</t>
    </rPh>
    <rPh sb="2" eb="4">
      <t>ホウカツ</t>
    </rPh>
    <phoneticPr fontId="1"/>
  </si>
  <si>
    <t>初回加算</t>
    <rPh sb="0" eb="2">
      <t>ショカイ</t>
    </rPh>
    <rPh sb="2" eb="4">
      <t>カサン</t>
    </rPh>
    <phoneticPr fontId="1"/>
  </si>
  <si>
    <t>委託連携加算</t>
    <rPh sb="0" eb="2">
      <t>イタク</t>
    </rPh>
    <rPh sb="2" eb="4">
      <t>レンケイ</t>
    </rPh>
    <rPh sb="4" eb="6">
      <t>カサン</t>
    </rPh>
    <phoneticPr fontId="1"/>
  </si>
  <si>
    <r>
      <t>請求金額
　　</t>
    </r>
    <r>
      <rPr>
        <b/>
        <sz val="12"/>
        <color rgb="FF000000"/>
        <rFont val="ＭＳ 明朝"/>
        <family val="1"/>
        <charset val="128"/>
      </rPr>
      <t>（税込）</t>
    </r>
    <rPh sb="0" eb="2">
      <t>セイキュウ</t>
    </rPh>
    <rPh sb="2" eb="4">
      <t>キンガク</t>
    </rPh>
    <rPh sb="8" eb="10">
      <t>ゼイコミ</t>
    </rPh>
    <phoneticPr fontId="11"/>
  </si>
  <si>
    <r>
      <t xml:space="preserve">契約単価
</t>
    </r>
    <r>
      <rPr>
        <sz val="10"/>
        <color rgb="FF000000"/>
        <rFont val="ＭＳ 明朝"/>
        <family val="1"/>
        <charset val="128"/>
      </rPr>
      <t>　　（税込）　</t>
    </r>
    <rPh sb="0" eb="2">
      <t>ケイヤク</t>
    </rPh>
    <rPh sb="2" eb="4">
      <t>タンカ</t>
    </rPh>
    <phoneticPr fontId="11"/>
  </si>
  <si>
    <t>区　分</t>
    <rPh sb="0" eb="1">
      <t>ク</t>
    </rPh>
    <rPh sb="2" eb="3">
      <t>ブン</t>
    </rPh>
    <phoneticPr fontId="11"/>
  </si>
  <si>
    <t>件　数</t>
    <rPh sb="0" eb="1">
      <t>ケン</t>
    </rPh>
    <rPh sb="2" eb="3">
      <t>カズ</t>
    </rPh>
    <phoneticPr fontId="11"/>
  </si>
  <si>
    <t>金　額</t>
    <rPh sb="0" eb="1">
      <t>カネ</t>
    </rPh>
    <rPh sb="2" eb="3">
      <t>ガク</t>
    </rPh>
    <phoneticPr fontId="11"/>
  </si>
  <si>
    <t>～R6.3</t>
    <phoneticPr fontId="1"/>
  </si>
  <si>
    <t>1月分</t>
    <rPh sb="1" eb="2">
      <t>ガツ</t>
    </rPh>
    <rPh sb="2" eb="3">
      <t>ブン</t>
    </rPh>
    <phoneticPr fontId="1"/>
  </si>
  <si>
    <t>5月分</t>
    <rPh sb="1" eb="2">
      <t>ガツ</t>
    </rPh>
    <rPh sb="2" eb="3">
      <t>ブン</t>
    </rPh>
    <phoneticPr fontId="1"/>
  </si>
  <si>
    <t>6月分</t>
    <rPh sb="2" eb="3">
      <t>ブン</t>
    </rPh>
    <phoneticPr fontId="1"/>
  </si>
  <si>
    <t>7月分</t>
    <rPh sb="1" eb="2">
      <t>ガツ</t>
    </rPh>
    <rPh sb="2" eb="3">
      <t>ブン</t>
    </rPh>
    <phoneticPr fontId="1"/>
  </si>
  <si>
    <t>11月分</t>
    <rPh sb="2" eb="3">
      <t>ガツ</t>
    </rPh>
    <rPh sb="3" eb="4">
      <t>ブン</t>
    </rPh>
    <phoneticPr fontId="1"/>
  </si>
  <si>
    <t>12月分</t>
    <rPh sb="3" eb="4">
      <t>ブン</t>
    </rPh>
    <phoneticPr fontId="1"/>
  </si>
  <si>
    <t>月遅れ</t>
    <phoneticPr fontId="1"/>
  </si>
  <si>
    <t>備考</t>
    <rPh sb="0" eb="2">
      <t>ビコウ</t>
    </rPh>
    <phoneticPr fontId="1"/>
  </si>
  <si>
    <t>初回加算</t>
    <rPh sb="0" eb="2">
      <t>ショカイ</t>
    </rPh>
    <rPh sb="2" eb="4">
      <t>カサン</t>
    </rPh>
    <phoneticPr fontId="1"/>
  </si>
  <si>
    <t>委託連携加算</t>
    <rPh sb="0" eb="2">
      <t>イタク</t>
    </rPh>
    <rPh sb="2" eb="4">
      <t>レンケイ</t>
    </rPh>
    <rPh sb="4" eb="6">
      <t>カサン</t>
    </rPh>
    <phoneticPr fontId="1"/>
  </si>
  <si>
    <t>介護予防ケアマネジメント業務委託料請求書</t>
    <phoneticPr fontId="11"/>
  </si>
  <si>
    <t>介護予防ケアマネジメント業務委託料請求・内訳書</t>
    <rPh sb="12" eb="14">
      <t>ギョウム</t>
    </rPh>
    <rPh sb="14" eb="16">
      <t>イタク</t>
    </rPh>
    <rPh sb="16" eb="17">
      <t>リョウ</t>
    </rPh>
    <rPh sb="17" eb="19">
      <t>セイキュウ</t>
    </rPh>
    <rPh sb="20" eb="23">
      <t>ウチワケショ</t>
    </rPh>
    <phoneticPr fontId="3"/>
  </si>
  <si>
    <t>介護予防ケアマネジメント</t>
    <phoneticPr fontId="1"/>
  </si>
  <si>
    <t>～R6.3介護予防ケアマネジメント</t>
    <phoneticPr fontId="1"/>
  </si>
  <si>
    <t>介護予防ケアマネジメント費</t>
    <rPh sb="12" eb="13">
      <t>ヒ</t>
    </rPh>
    <phoneticPr fontId="1"/>
  </si>
  <si>
    <t>改定前介護予防ケアマネジメント費</t>
  </si>
  <si>
    <t>請求
なし</t>
    <rPh sb="0" eb="2">
      <t>セイキュウ</t>
    </rPh>
    <phoneticPr fontId="1"/>
  </si>
  <si>
    <t>氏名被保番入力確認</t>
    <rPh sb="0" eb="2">
      <t>シメイ</t>
    </rPh>
    <rPh sb="2" eb="3">
      <t>ヒ</t>
    </rPh>
    <rPh sb="3" eb="4">
      <t>ホ</t>
    </rPh>
    <rPh sb="4" eb="5">
      <t>バン</t>
    </rPh>
    <rPh sb="5" eb="7">
      <t>ニュウリョク</t>
    </rPh>
    <rPh sb="7" eb="9">
      <t>カクニン</t>
    </rPh>
    <phoneticPr fontId="1"/>
  </si>
  <si>
    <t>当月請求有無確認</t>
    <rPh sb="0" eb="2">
      <t>トウゲツ</t>
    </rPh>
    <rPh sb="2" eb="4">
      <t>セイキュウ</t>
    </rPh>
    <rPh sb="4" eb="6">
      <t>ウム</t>
    </rPh>
    <rPh sb="6" eb="8">
      <t>カクニン</t>
    </rPh>
    <phoneticPr fontId="1"/>
  </si>
  <si>
    <t>月遅れ請求</t>
    <rPh sb="0" eb="2">
      <t>ツキオク</t>
    </rPh>
    <rPh sb="3" eb="5">
      <t>セイキュウ</t>
    </rPh>
    <phoneticPr fontId="1"/>
  </si>
  <si>
    <t>初回
加算</t>
    <rPh sb="0" eb="2">
      <t>ショカイ</t>
    </rPh>
    <rPh sb="3" eb="5">
      <t>カサン</t>
    </rPh>
    <phoneticPr fontId="3"/>
  </si>
  <si>
    <t>委託
連携</t>
    <rPh sb="0" eb="2">
      <t>イタク</t>
    </rPh>
    <rPh sb="3" eb="5">
      <t>レンケイ</t>
    </rPh>
    <phoneticPr fontId="3"/>
  </si>
  <si>
    <t>✓</t>
    <phoneticPr fontId="1"/>
  </si>
  <si>
    <t>事業所名</t>
    <phoneticPr fontId="1"/>
  </si>
  <si>
    <t>（請求先）</t>
    <rPh sb="1" eb="3">
      <t>セイキュウ</t>
    </rPh>
    <rPh sb="3" eb="4">
      <t>サキ</t>
    </rPh>
    <phoneticPr fontId="11"/>
  </si>
  <si>
    <t>介護予防ケア
マネジメント費
　　　　　　　　　円</t>
    <rPh sb="13" eb="14">
      <t>ヒ</t>
    </rPh>
    <rPh sb="24" eb="25">
      <t>エン</t>
    </rPh>
    <phoneticPr fontId="1"/>
  </si>
  <si>
    <t>該当者に✓</t>
    <rPh sb="0" eb="3">
      <t>ガイトウシャ</t>
    </rPh>
    <phoneticPr fontId="1"/>
  </si>
  <si>
    <t>合計</t>
    <rPh sb="0" eb="2">
      <t>ゴウケイ</t>
    </rPh>
    <phoneticPr fontId="1"/>
  </si>
  <si>
    <t>2月分</t>
    <rPh sb="1" eb="2">
      <t>ガツ</t>
    </rPh>
    <rPh sb="2" eb="3">
      <t>ブン</t>
    </rPh>
    <phoneticPr fontId="1"/>
  </si>
  <si>
    <t>3月分</t>
    <rPh sb="2" eb="3">
      <t>ブン</t>
    </rPh>
    <phoneticPr fontId="1"/>
  </si>
  <si>
    <t>4月分</t>
    <rPh sb="1" eb="2">
      <t>ガツ</t>
    </rPh>
    <rPh sb="2" eb="3">
      <t>ブン</t>
    </rPh>
    <phoneticPr fontId="1"/>
  </si>
  <si>
    <t>8月分</t>
    <rPh sb="1" eb="2">
      <t>ガツ</t>
    </rPh>
    <rPh sb="2" eb="3">
      <t>ブン</t>
    </rPh>
    <phoneticPr fontId="1"/>
  </si>
  <si>
    <t>9月分</t>
    <rPh sb="2" eb="3">
      <t>ブン</t>
    </rPh>
    <phoneticPr fontId="1"/>
  </si>
  <si>
    <t>10月分</t>
    <rPh sb="2" eb="3">
      <t>ガツ</t>
    </rPh>
    <rPh sb="3" eb="4">
      <t>ブン</t>
    </rPh>
    <phoneticPr fontId="1"/>
  </si>
  <si>
    <t>　　年</t>
    <rPh sb="2" eb="3">
      <t>ネン</t>
    </rPh>
    <phoneticPr fontId="1"/>
  </si>
  <si>
    <t>　　月</t>
    <rPh sb="2" eb="3">
      <t>ツキ</t>
    </rPh>
    <phoneticPr fontId="1"/>
  </si>
  <si>
    <t>　　日</t>
    <rPh sb="2" eb="3">
      <t>ヒ</t>
    </rPh>
    <phoneticPr fontId="1"/>
  </si>
  <si>
    <t>7 年</t>
    <rPh sb="2" eb="3">
      <t>ネン</t>
    </rPh>
    <phoneticPr fontId="1"/>
  </si>
  <si>
    <t>1 月</t>
    <rPh sb="2" eb="3">
      <t>ガツ</t>
    </rPh>
    <phoneticPr fontId="1"/>
  </si>
  <si>
    <t>1 日</t>
    <rPh sb="2" eb="3">
      <t>ニチ</t>
    </rPh>
    <phoneticPr fontId="1"/>
  </si>
  <si>
    <t>8 年</t>
    <rPh sb="2" eb="3">
      <t>ネン</t>
    </rPh>
    <phoneticPr fontId="1"/>
  </si>
  <si>
    <t>2 月</t>
    <phoneticPr fontId="1"/>
  </si>
  <si>
    <t>2 日</t>
    <rPh sb="2" eb="3">
      <t>ニチ</t>
    </rPh>
    <phoneticPr fontId="1"/>
  </si>
  <si>
    <t>9 年</t>
    <rPh sb="2" eb="3">
      <t>ネン</t>
    </rPh>
    <phoneticPr fontId="1"/>
  </si>
  <si>
    <t>3 月</t>
    <phoneticPr fontId="1"/>
  </si>
  <si>
    <t>3 日</t>
    <rPh sb="2" eb="3">
      <t>ニチ</t>
    </rPh>
    <phoneticPr fontId="1"/>
  </si>
  <si>
    <t>10 年</t>
    <rPh sb="3" eb="4">
      <t>ネン</t>
    </rPh>
    <phoneticPr fontId="1"/>
  </si>
  <si>
    <t>4 月</t>
    <phoneticPr fontId="1"/>
  </si>
  <si>
    <t>4 日</t>
    <rPh sb="2" eb="3">
      <t>ニチ</t>
    </rPh>
    <phoneticPr fontId="1"/>
  </si>
  <si>
    <t>11 年</t>
    <rPh sb="3" eb="4">
      <t>ネン</t>
    </rPh>
    <phoneticPr fontId="1"/>
  </si>
  <si>
    <t>5 月</t>
    <phoneticPr fontId="1"/>
  </si>
  <si>
    <t>5 日</t>
    <rPh sb="2" eb="3">
      <t>ニチ</t>
    </rPh>
    <phoneticPr fontId="1"/>
  </si>
  <si>
    <t>6 月</t>
    <phoneticPr fontId="1"/>
  </si>
  <si>
    <t>6 日</t>
    <rPh sb="2" eb="3">
      <t>ニチ</t>
    </rPh>
    <phoneticPr fontId="1"/>
  </si>
  <si>
    <t>7 月</t>
    <phoneticPr fontId="1"/>
  </si>
  <si>
    <t>7 日</t>
    <rPh sb="2" eb="3">
      <t>ニチ</t>
    </rPh>
    <phoneticPr fontId="1"/>
  </si>
  <si>
    <t>8 月</t>
    <phoneticPr fontId="1"/>
  </si>
  <si>
    <t>8 日</t>
    <rPh sb="2" eb="3">
      <t>ニチ</t>
    </rPh>
    <phoneticPr fontId="1"/>
  </si>
  <si>
    <t>9 月</t>
    <phoneticPr fontId="1"/>
  </si>
  <si>
    <t>9 日</t>
    <rPh sb="2" eb="3">
      <t>ニチ</t>
    </rPh>
    <phoneticPr fontId="1"/>
  </si>
  <si>
    <t>10 月</t>
    <phoneticPr fontId="1"/>
  </si>
  <si>
    <t>31 日</t>
    <rPh sb="3" eb="4">
      <t>ニチ</t>
    </rPh>
    <phoneticPr fontId="1"/>
  </si>
  <si>
    <t>11 月</t>
    <phoneticPr fontId="1"/>
  </si>
  <si>
    <t>12 月</t>
    <phoneticPr fontId="1"/>
  </si>
  <si>
    <t>介護予防ケアマネジメント</t>
    <rPh sb="0" eb="4">
      <t>カイゴヨボウ</t>
    </rPh>
    <phoneticPr fontId="1"/>
  </si>
  <si>
    <t>件</t>
    <rPh sb="0" eb="1">
      <t>ケン</t>
    </rPh>
    <phoneticPr fontId="1"/>
  </si>
  <si>
    <t>円</t>
    <rPh sb="0" eb="1">
      <t>エン</t>
    </rPh>
    <phoneticPr fontId="1"/>
  </si>
  <si>
    <t>初回加算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</si>
</sst>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円&quot;"/>
    <numFmt numFmtId="177" formatCode="m/d;@"/>
    <numFmt numFmtId="178" formatCode="###,###&quot;円&quot;"/>
    <numFmt numFmtId="179" formatCode="#,##0_);[Red]\(#,##0\)"/>
    <numFmt numFmtId="180" formatCode="##&quot;月&quot;&quot;分&quot;"/>
    <numFmt numFmtId="181" formatCode="##0&quot;件&quot;"/>
    <numFmt numFmtId="182" formatCode="###,##0&quot;円&quot;"/>
    <numFmt numFmtId="183" formatCode="##"/>
    <numFmt numFmtId="184" formatCode="###&quot;件&quot;"/>
    <numFmt numFmtId="185" formatCode="&quot;月遅れ：&quot;0&quot;件&quot;"/>
    <numFmt numFmtId="186" formatCode="0&quot;件&quot;"/>
    <numFmt numFmtId="187" formatCode="&quot;利用者数：&quot;#&quot;名&quot;"/>
    <numFmt numFmtId="188" formatCode="&quot;当月分：&quot;#&quot;件&quot;"/>
  </numFmts>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12"/>
      <name val="HG丸ｺﾞｼｯｸM-PRO"/>
      <family val="3"/>
      <charset val="128"/>
    </font>
    <font>
      <sz val="9"/>
      <name val="ＭＳ Ｐゴシック"/>
      <family val="3"/>
      <charset val="128"/>
    </font>
    <font>
      <b/>
      <sz val="11"/>
      <name val="HG丸ｺﾞｼｯｸM-PRO"/>
      <family val="3"/>
      <charset val="128"/>
    </font>
    <font>
      <b/>
      <sz val="10"/>
      <name val="HG丸ｺﾞｼｯｸM-PRO"/>
      <family val="3"/>
      <charset val="128"/>
    </font>
    <font>
      <sz val="6"/>
      <name val="游ゴシック"/>
      <family val="2"/>
      <charset val="128"/>
    </font>
    <font>
      <sz val="11"/>
      <color rgb="FF000000"/>
      <name val="ＭＳ 明朝"/>
      <family val="1"/>
      <charset val="128"/>
    </font>
    <font>
      <b/>
      <sz val="14"/>
      <color rgb="FF000000"/>
      <name val="ＭＳ 明朝"/>
      <family val="1"/>
      <charset val="128"/>
    </font>
    <font>
      <sz val="12"/>
      <color rgb="FF000000"/>
      <name val="ＭＳ 明朝"/>
      <family val="1"/>
      <charset val="128"/>
    </font>
    <font>
      <b/>
      <sz val="12"/>
      <color rgb="FF000000"/>
      <name val="ＭＳ 明朝"/>
      <family val="1"/>
      <charset val="128"/>
    </font>
    <font>
      <sz val="14"/>
      <color rgb="FF000000"/>
      <name val="ＭＳ 明朝"/>
      <family val="1"/>
      <charset val="128"/>
    </font>
    <font>
      <sz val="6"/>
      <name val="ＭＳ Ｐゴシック"/>
      <family val="2"/>
      <charset val="128"/>
    </font>
    <font>
      <b/>
      <sz val="20"/>
      <color rgb="FF000000"/>
      <name val="ＭＳ 明朝"/>
      <family val="1"/>
      <charset val="128"/>
    </font>
    <font>
      <b/>
      <sz val="16"/>
      <color rgb="FF000000"/>
      <name val="ＭＳ 明朝"/>
      <family val="1"/>
      <charset val="128"/>
    </font>
    <font>
      <sz val="11"/>
      <name val="HG丸ｺﾞｼｯｸM-PRO"/>
      <family val="3"/>
      <charset val="128"/>
    </font>
    <font>
      <sz val="12"/>
      <name val="HG丸ｺﾞｼｯｸM-PRO"/>
      <family val="3"/>
      <charset val="128"/>
    </font>
    <font>
      <sz val="14"/>
      <name val="ＭＳ Ｐゴシック"/>
      <family val="3"/>
      <charset val="128"/>
      <scheme val="minor"/>
    </font>
    <font>
      <b/>
      <sz val="12"/>
      <name val="ＭＳ Ｐゴシック"/>
      <family val="3"/>
      <charset val="128"/>
      <scheme val="minor"/>
    </font>
    <font>
      <sz val="11"/>
      <name val="ＭＳ Ｐゴシック"/>
      <family val="2"/>
      <charset val="128"/>
      <scheme val="minor"/>
    </font>
    <font>
      <sz val="16"/>
      <color theme="1"/>
      <name val="ＭＳ Ｐゴシック"/>
      <family val="3"/>
      <charset val="128"/>
      <scheme val="minor"/>
    </font>
    <font>
      <sz val="16"/>
      <name val="HG丸ｺﾞｼｯｸM-PRO"/>
      <family val="3"/>
      <charset val="128"/>
    </font>
    <font>
      <sz val="10"/>
      <color rgb="FF000000"/>
      <name val="ＭＳ 明朝"/>
      <family val="1"/>
      <charset val="128"/>
    </font>
    <font>
      <sz val="10"/>
      <name val="HG丸ｺﾞｼｯｸM-PRO"/>
      <family val="3"/>
      <charset val="128"/>
    </font>
    <font>
      <sz val="12"/>
      <name val="ＭＳ Ｐゴシック"/>
      <family val="3"/>
      <charset val="128"/>
      <scheme val="minor"/>
    </font>
    <font>
      <sz val="10"/>
      <name val="ＭＳ Ｐゴシック"/>
      <family val="2"/>
      <charset val="128"/>
      <scheme val="minor"/>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ck">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ck">
        <color auto="1"/>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54">
    <xf numFmtId="0" fontId="0" fillId="0" borderId="0" xfId="0">
      <alignment vertical="center"/>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21" fillId="0" borderId="5" xfId="0" applyFont="1" applyBorder="1" applyAlignment="1" applyProtection="1">
      <alignment horizontal="center" vertical="center" shrinkToFit="1"/>
      <protection locked="0"/>
    </xf>
    <xf numFmtId="49" fontId="20" fillId="0" borderId="5" xfId="0" applyNumberFormat="1" applyFont="1" applyBorder="1" applyAlignment="1" applyProtection="1">
      <alignment horizontal="center" vertical="center" shrinkToFit="1"/>
      <protection locked="0"/>
    </xf>
    <xf numFmtId="0" fontId="21" fillId="0" borderId="5" xfId="1" applyFont="1" applyBorder="1" applyAlignment="1" applyProtection="1">
      <alignment horizontal="center" vertical="center" shrinkToFit="1"/>
      <protection locked="0"/>
    </xf>
    <xf numFmtId="49" fontId="20" fillId="0" borderId="5" xfId="1" applyNumberFormat="1" applyFont="1" applyBorder="1" applyAlignment="1" applyProtection="1">
      <alignment horizontal="center" vertical="center" shrinkToFit="1"/>
      <protection locked="0"/>
    </xf>
    <xf numFmtId="0" fontId="21" fillId="0" borderId="10" xfId="1" applyFont="1" applyBorder="1" applyAlignment="1" applyProtection="1">
      <alignment horizontal="center" vertical="center" shrinkToFit="1"/>
      <protection locked="0"/>
    </xf>
    <xf numFmtId="49" fontId="20" fillId="0" borderId="10" xfId="1" applyNumberFormat="1" applyFont="1" applyBorder="1" applyAlignment="1" applyProtection="1">
      <alignment horizontal="center" vertical="center" shrinkToFit="1"/>
      <protection locked="0"/>
    </xf>
    <xf numFmtId="38" fontId="22" fillId="0" borderId="8" xfId="2" applyFont="1" applyFill="1" applyBorder="1" applyAlignment="1" applyProtection="1">
      <alignment horizontal="center" vertical="center" shrinkToFit="1"/>
    </xf>
    <xf numFmtId="0" fontId="14" fillId="0" borderId="1" xfId="0" applyFont="1" applyBorder="1" applyAlignment="1">
      <alignment horizontal="center" vertical="center" shrinkToFit="1"/>
    </xf>
    <xf numFmtId="0" fontId="12" fillId="0" borderId="0" xfId="0" applyFont="1">
      <alignment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3" fillId="0" borderId="0" xfId="0" applyFont="1" applyAlignment="1"/>
    <xf numFmtId="0" fontId="19" fillId="0" borderId="0" xfId="0" applyFont="1" applyAlignment="1">
      <alignment horizontal="center" shrinkToFit="1"/>
    </xf>
    <xf numFmtId="0" fontId="18" fillId="0" borderId="0" xfId="0" applyFont="1" applyAlignment="1" applyProtection="1">
      <alignment horizontal="center" shrinkToFit="1"/>
      <protection locked="0"/>
    </xf>
    <xf numFmtId="0" fontId="6" fillId="0" borderId="0" xfId="1" applyFont="1" applyAlignment="1">
      <alignment vertical="top"/>
    </xf>
    <xf numFmtId="0" fontId="24" fillId="0" borderId="0" xfId="0" applyFont="1">
      <alignment vertical="center"/>
    </xf>
    <xf numFmtId="0" fontId="4" fillId="0" borderId="0" xfId="1" applyFont="1">
      <alignment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6" xfId="1" applyFont="1" applyBorder="1" applyAlignment="1">
      <alignment horizontal="center" vertical="center" shrinkToFit="1"/>
    </xf>
    <xf numFmtId="181" fontId="16" fillId="0" borderId="1" xfId="0" applyNumberFormat="1" applyFont="1" applyBorder="1" applyProtection="1">
      <alignment vertical="center"/>
      <protection hidden="1"/>
    </xf>
    <xf numFmtId="181" fontId="16" fillId="0" borderId="1" xfId="0" applyNumberFormat="1" applyFont="1" applyBorder="1" applyAlignment="1" applyProtection="1">
      <alignment vertical="center" shrinkToFit="1"/>
      <protection hidden="1"/>
    </xf>
    <xf numFmtId="0" fontId="14" fillId="0" borderId="0" xfId="0" applyFont="1" applyAlignment="1" applyProtection="1">
      <alignment horizontal="distributed" vertical="center" wrapText="1" justifyLastLine="1"/>
      <protection locked="0"/>
    </xf>
    <xf numFmtId="0" fontId="12" fillId="0" borderId="0" xfId="0" applyFont="1" applyAlignment="1" applyProtection="1">
      <alignment horizontal="distributed" vertical="center" wrapText="1" justifyLastLine="1"/>
      <protection locked="0"/>
    </xf>
    <xf numFmtId="0" fontId="21" fillId="0" borderId="10" xfId="0" applyFont="1" applyBorder="1" applyAlignment="1" applyProtection="1">
      <alignment horizontal="center" vertical="center" shrinkToFit="1"/>
      <protection locked="0"/>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22" fillId="0" borderId="27" xfId="0" applyFont="1" applyBorder="1" applyAlignment="1">
      <alignment vertical="center" shrinkToFit="1"/>
    </xf>
    <xf numFmtId="177" fontId="21" fillId="0" borderId="30" xfId="0" applyNumberFormat="1" applyFont="1" applyBorder="1" applyAlignment="1" applyProtection="1">
      <alignment horizontal="center" vertical="center" shrinkToFit="1"/>
      <protection locked="0"/>
    </xf>
    <xf numFmtId="177" fontId="21" fillId="0" borderId="31" xfId="0" applyNumberFormat="1" applyFont="1" applyBorder="1" applyAlignment="1" applyProtection="1">
      <alignment horizontal="center" vertical="center" shrinkToFit="1"/>
      <protection locked="0"/>
    </xf>
    <xf numFmtId="177" fontId="21" fillId="0" borderId="32" xfId="0" applyNumberFormat="1" applyFont="1" applyBorder="1" applyAlignment="1" applyProtection="1">
      <alignment horizontal="center" vertical="center" shrinkToFit="1"/>
      <protection locked="0"/>
    </xf>
    <xf numFmtId="177" fontId="21" fillId="0" borderId="33" xfId="0" applyNumberFormat="1" applyFont="1" applyBorder="1" applyAlignment="1" applyProtection="1">
      <alignment horizontal="center" vertical="center" shrinkToFit="1"/>
      <protection locked="0"/>
    </xf>
    <xf numFmtId="179" fontId="22" fillId="0" borderId="35" xfId="0" applyNumberFormat="1" applyFont="1" applyBorder="1" applyAlignment="1">
      <alignment horizontal="right" vertical="center" shrinkToFit="1"/>
    </xf>
    <xf numFmtId="179" fontId="22" fillId="0" borderId="36" xfId="1" applyNumberFormat="1" applyFont="1" applyBorder="1" applyAlignment="1">
      <alignment horizontal="right" vertical="center" shrinkToFit="1"/>
    </xf>
    <xf numFmtId="180" fontId="7" fillId="0" borderId="38" xfId="0" applyNumberFormat="1" applyFont="1" applyBorder="1" applyAlignment="1" applyProtection="1">
      <alignment horizontal="right" vertical="center" shrinkToFit="1"/>
      <protection locked="0"/>
    </xf>
    <xf numFmtId="0" fontId="24" fillId="0" borderId="8" xfId="0" applyFont="1" applyBorder="1">
      <alignment vertical="center"/>
    </xf>
    <xf numFmtId="0" fontId="5" fillId="0" borderId="3" xfId="1" applyFont="1" applyBorder="1" applyAlignment="1">
      <alignment horizontal="center" vertical="center" shrinkToFit="1"/>
    </xf>
    <xf numFmtId="179" fontId="22" fillId="0" borderId="4" xfId="0" applyNumberFormat="1" applyFont="1" applyBorder="1" applyAlignment="1">
      <alignment horizontal="right" vertical="center" shrinkToFit="1"/>
    </xf>
    <xf numFmtId="180" fontId="7" fillId="0" borderId="40" xfId="0" applyNumberFormat="1" applyFont="1" applyBorder="1" applyAlignment="1" applyProtection="1">
      <alignment horizontal="right" vertical="center" shrinkToFit="1"/>
      <protection locked="0"/>
    </xf>
    <xf numFmtId="179" fontId="22" fillId="0" borderId="24" xfId="1" applyNumberFormat="1" applyFont="1" applyBorder="1" applyAlignment="1">
      <alignment horizontal="right" vertical="center" shrinkToFit="1"/>
    </xf>
    <xf numFmtId="179" fontId="22" fillId="0" borderId="35" xfId="1" applyNumberFormat="1" applyFont="1" applyBorder="1" applyAlignment="1">
      <alignment horizontal="right" vertical="center" shrinkToFit="1"/>
    </xf>
    <xf numFmtId="180" fontId="7" fillId="0" borderId="41" xfId="0" applyNumberFormat="1" applyFont="1" applyBorder="1" applyAlignment="1" applyProtection="1">
      <alignment horizontal="right" vertical="center" shrinkToFit="1"/>
      <protection locked="0"/>
    </xf>
    <xf numFmtId="177" fontId="21" fillId="0" borderId="39" xfId="0" applyNumberFormat="1" applyFont="1" applyBorder="1" applyAlignment="1" applyProtection="1">
      <alignment horizontal="center" vertical="center" shrinkToFit="1"/>
      <protection locked="0"/>
    </xf>
    <xf numFmtId="177" fontId="21" fillId="0" borderId="43"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9" fillId="0" borderId="32" xfId="1" applyFont="1" applyBorder="1" applyAlignment="1">
      <alignment horizontal="center" vertical="center"/>
    </xf>
    <xf numFmtId="0" fontId="9" fillId="0" borderId="33" xfId="1" applyFont="1" applyBorder="1" applyAlignment="1">
      <alignment horizontal="center" vertical="center"/>
    </xf>
    <xf numFmtId="183" fontId="20" fillId="0" borderId="10" xfId="1" applyNumberFormat="1" applyFont="1" applyBorder="1" applyAlignment="1">
      <alignment horizontal="center" vertical="center" shrinkToFit="1"/>
    </xf>
    <xf numFmtId="0" fontId="29" fillId="0" borderId="21" xfId="1" applyFont="1" applyBorder="1" applyAlignment="1">
      <alignment horizontal="right" vertical="center" shrinkToFit="1"/>
    </xf>
    <xf numFmtId="0" fontId="29" fillId="0" borderId="11" xfId="1" applyFont="1" applyBorder="1" applyAlignment="1">
      <alignment horizontal="right" vertical="center" shrinkToFit="1"/>
    </xf>
    <xf numFmtId="49" fontId="20" fillId="0" borderId="33" xfId="0" applyNumberFormat="1" applyFont="1" applyBorder="1" applyAlignment="1" applyProtection="1">
      <alignment horizontal="center" vertical="center" shrinkToFit="1"/>
      <protection locked="0"/>
    </xf>
    <xf numFmtId="49" fontId="20" fillId="0" borderId="31" xfId="0" applyNumberFormat="1" applyFont="1" applyBorder="1" applyAlignment="1" applyProtection="1">
      <alignment horizontal="center" vertical="center" shrinkToFit="1"/>
      <protection locked="0"/>
    </xf>
    <xf numFmtId="49" fontId="20" fillId="0" borderId="31" xfId="1" applyNumberFormat="1" applyFont="1" applyBorder="1" applyAlignment="1" applyProtection="1">
      <alignment horizontal="center" vertical="center" shrinkToFit="1"/>
      <protection locked="0"/>
    </xf>
    <xf numFmtId="49" fontId="20" fillId="0" borderId="43" xfId="1" applyNumberFormat="1" applyFont="1" applyBorder="1" applyAlignment="1" applyProtection="1">
      <alignment horizontal="center" vertical="center" shrinkToFit="1"/>
      <protection locked="0"/>
    </xf>
    <xf numFmtId="0" fontId="5" fillId="0" borderId="25" xfId="1" applyFont="1" applyBorder="1" applyAlignment="1">
      <alignment horizontal="center" vertical="center" shrinkToFit="1"/>
    </xf>
    <xf numFmtId="0" fontId="5" fillId="0" borderId="8" xfId="1" applyFont="1" applyBorder="1" applyAlignment="1">
      <alignment horizontal="center" vertical="center" shrinkToFit="1"/>
    </xf>
    <xf numFmtId="183" fontId="20" fillId="0" borderId="1" xfId="0" applyNumberFormat="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4" xfId="1" applyFont="1" applyBorder="1" applyAlignment="1">
      <alignment horizontal="center" vertical="center" shrinkToFit="1"/>
    </xf>
    <xf numFmtId="183" fontId="20" fillId="0" borderId="5" xfId="0" applyNumberFormat="1" applyFont="1" applyBorder="1" applyAlignment="1">
      <alignment horizontal="center" vertical="center" shrinkToFit="1"/>
    </xf>
    <xf numFmtId="183" fontId="20" fillId="0" borderId="7" xfId="0" applyNumberFormat="1" applyFont="1" applyBorder="1" applyAlignment="1">
      <alignment horizontal="center" vertical="center" shrinkToFit="1"/>
    </xf>
    <xf numFmtId="183" fontId="20" fillId="0" borderId="1" xfId="1" applyNumberFormat="1" applyFont="1" applyBorder="1" applyAlignment="1">
      <alignment horizontal="center" vertical="center" shrinkToFit="1"/>
    </xf>
    <xf numFmtId="179" fontId="22" fillId="0" borderId="5" xfId="0" applyNumberFormat="1" applyFont="1" applyBorder="1" applyAlignment="1" applyProtection="1">
      <alignment horizontal="center" vertical="center" shrinkToFit="1"/>
      <protection locked="0"/>
    </xf>
    <xf numFmtId="179" fontId="22" fillId="0" borderId="5" xfId="2" applyNumberFormat="1" applyFont="1" applyFill="1" applyBorder="1" applyAlignment="1" applyProtection="1">
      <alignment horizontal="center" vertical="center" shrinkToFit="1"/>
      <protection locked="0"/>
    </xf>
    <xf numFmtId="179" fontId="22" fillId="0" borderId="5" xfId="1" applyNumberFormat="1" applyFont="1" applyBorder="1" applyAlignment="1" applyProtection="1">
      <alignment horizontal="center" vertical="center" shrinkToFit="1"/>
      <protection locked="0"/>
    </xf>
    <xf numFmtId="179" fontId="22" fillId="0" borderId="10" xfId="1" applyNumberFormat="1" applyFont="1" applyBorder="1" applyAlignment="1" applyProtection="1">
      <alignment horizontal="center" vertical="center" shrinkToFit="1"/>
      <protection locked="0"/>
    </xf>
    <xf numFmtId="179" fontId="22" fillId="0" borderId="10" xfId="2" applyNumberFormat="1"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30" fillId="0" borderId="24" xfId="0" applyFont="1" applyBorder="1" applyAlignment="1" applyProtection="1">
      <alignment vertical="center" wrapText="1"/>
      <protection locked="0"/>
    </xf>
    <xf numFmtId="0" fontId="30" fillId="0" borderId="39" xfId="0" applyFont="1" applyBorder="1" applyAlignment="1" applyProtection="1">
      <alignment vertical="center" wrapText="1"/>
      <protection locked="0"/>
    </xf>
    <xf numFmtId="176" fontId="28" fillId="0" borderId="24" xfId="0" applyNumberFormat="1" applyFont="1" applyBorder="1" applyAlignment="1" applyProtection="1">
      <alignment horizontal="left" vertical="center" wrapText="1" shrinkToFit="1"/>
      <protection locked="0"/>
    </xf>
    <xf numFmtId="38" fontId="10" fillId="0" borderId="24" xfId="2" applyFont="1" applyFill="1" applyBorder="1" applyAlignment="1" applyProtection="1">
      <alignment horizontal="left" vertical="center" wrapText="1" shrinkToFit="1"/>
      <protection locked="0"/>
    </xf>
    <xf numFmtId="38" fontId="10" fillId="0" borderId="26" xfId="2" applyFont="1" applyFill="1" applyBorder="1" applyAlignment="1" applyProtection="1">
      <alignment horizontal="left" vertical="center" wrapText="1" shrinkToFit="1"/>
      <protection locked="0"/>
    </xf>
    <xf numFmtId="0" fontId="5" fillId="0" borderId="5" xfId="1" applyFont="1" applyBorder="1" applyAlignment="1">
      <alignment horizontal="center" vertical="center" wrapText="1"/>
    </xf>
    <xf numFmtId="0" fontId="5" fillId="0" borderId="33" xfId="1" applyFont="1" applyBorder="1" applyAlignment="1">
      <alignment horizontal="center" vertical="center" wrapText="1"/>
    </xf>
    <xf numFmtId="176" fontId="22" fillId="0" borderId="4" xfId="0" applyNumberFormat="1" applyFont="1" applyBorder="1" applyAlignment="1">
      <alignment horizontal="right" vertical="center" shrinkToFit="1"/>
    </xf>
    <xf numFmtId="184" fontId="22" fillId="0" borderId="7" xfId="0" applyNumberFormat="1" applyFont="1" applyBorder="1" applyAlignment="1">
      <alignment horizontal="right" vertical="center" shrinkToFit="1"/>
    </xf>
    <xf numFmtId="49" fontId="21" fillId="0" borderId="5" xfId="0" applyNumberFormat="1" applyFont="1" applyBorder="1" applyAlignment="1" applyProtection="1">
      <alignment horizontal="center" vertical="center" shrinkToFit="1"/>
      <protection locked="0"/>
    </xf>
    <xf numFmtId="49" fontId="21" fillId="0" borderId="5" xfId="1" applyNumberFormat="1" applyFont="1" applyBorder="1" applyAlignment="1" applyProtection="1">
      <alignment horizontal="center" vertical="center" shrinkToFit="1"/>
      <protection locked="0"/>
    </xf>
    <xf numFmtId="186" fontId="22" fillId="0" borderId="7" xfId="0" applyNumberFormat="1" applyFont="1" applyBorder="1" applyAlignment="1">
      <alignment horizontal="right" vertical="center" shrinkToFit="1"/>
    </xf>
    <xf numFmtId="187" fontId="22" fillId="0" borderId="4" xfId="1" applyNumberFormat="1" applyFont="1" applyBorder="1" applyAlignment="1">
      <alignment vertical="center" shrinkToFit="1"/>
    </xf>
    <xf numFmtId="188" fontId="22" fillId="0" borderId="21" xfId="1" applyNumberFormat="1" applyFont="1" applyBorder="1" applyAlignment="1">
      <alignment horizontal="right" vertical="center" shrinkToFit="1"/>
    </xf>
    <xf numFmtId="183" fontId="29" fillId="0" borderId="11" xfId="1" applyNumberFormat="1" applyFont="1" applyBorder="1" applyAlignment="1">
      <alignment horizontal="right" vertical="center" shrinkToFit="1"/>
    </xf>
    <xf numFmtId="183" fontId="24" fillId="0" borderId="0" xfId="0" applyNumberFormat="1" applyFont="1">
      <alignment vertical="center"/>
    </xf>
    <xf numFmtId="0" fontId="14" fillId="0" borderId="0" xfId="0" applyFont="1" applyAlignment="1">
      <alignment horizontal="right" vertical="center"/>
    </xf>
    <xf numFmtId="181" fontId="16" fillId="0" borderId="1" xfId="0" applyNumberFormat="1" applyFont="1" applyBorder="1" applyAlignment="1" applyProtection="1">
      <alignment horizontal="right" vertical="center"/>
      <protection hidden="1"/>
    </xf>
    <xf numFmtId="0" fontId="14" fillId="0" borderId="6" xfId="0" applyFont="1" applyBorder="1" applyAlignment="1">
      <alignment horizontal="left" vertical="center" indent="1" shrinkToFit="1"/>
    </xf>
    <xf numFmtId="178" fontId="16" fillId="0" borderId="2" xfId="0" applyNumberFormat="1" applyFont="1" applyBorder="1" applyAlignment="1">
      <alignment horizontal="right" vertical="center" shrinkToFit="1"/>
    </xf>
    <xf numFmtId="182" fontId="16" fillId="0" borderId="5" xfId="0" applyNumberFormat="1" applyFont="1" applyBorder="1" applyAlignment="1">
      <alignment horizontal="right" vertical="center" shrinkToFit="1"/>
    </xf>
    <xf numFmtId="182" fontId="16" fillId="0" borderId="24" xfId="0" applyNumberFormat="1" applyFont="1" applyBorder="1" applyAlignment="1">
      <alignment horizontal="right" vertical="center" shrinkToFit="1"/>
    </xf>
    <xf numFmtId="0" fontId="16" fillId="0" borderId="21" xfId="0" applyFont="1" applyBorder="1" applyAlignment="1">
      <alignment horizontal="center" vertical="center" shrinkToFit="1"/>
    </xf>
    <xf numFmtId="176" fontId="16" fillId="0" borderId="11" xfId="0" applyNumberFormat="1" applyFont="1" applyBorder="1" applyAlignment="1">
      <alignment horizontal="right" vertical="center" shrinkToFit="1"/>
    </xf>
    <xf numFmtId="176" fontId="16" fillId="0" borderId="23" xfId="0" applyNumberFormat="1" applyFont="1" applyBorder="1" applyAlignment="1">
      <alignment horizontal="right"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4" fillId="0" borderId="1" xfId="0" applyFont="1" applyBorder="1" applyAlignment="1">
      <alignment horizontal="left" vertical="center" indent="1" shrinkToFit="1"/>
    </xf>
    <xf numFmtId="178" fontId="16" fillId="0" borderId="1" xfId="0" applyNumberFormat="1" applyFont="1" applyBorder="1" applyAlignment="1">
      <alignment horizontal="right" vertical="center" shrinkToFit="1"/>
    </xf>
    <xf numFmtId="0" fontId="15" fillId="0" borderId="20" xfId="0" applyFont="1" applyBorder="1" applyAlignment="1">
      <alignment horizontal="left" vertical="center"/>
    </xf>
    <xf numFmtId="0" fontId="14" fillId="0" borderId="0" xfId="0" applyFont="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wrapText="1" shrinkToFit="1"/>
    </xf>
    <xf numFmtId="0" fontId="14" fillId="0" borderId="5" xfId="0" applyFont="1" applyBorder="1" applyAlignment="1">
      <alignment horizontal="center" vertical="center" shrinkToFit="1"/>
    </xf>
    <xf numFmtId="0" fontId="14" fillId="0" borderId="24" xfId="0" applyFont="1" applyBorder="1" applyAlignment="1">
      <alignment horizontal="center" vertical="center" shrinkToFit="1"/>
    </xf>
    <xf numFmtId="178" fontId="16" fillId="0" borderId="1" xfId="0" applyNumberFormat="1" applyFont="1" applyBorder="1" applyAlignment="1">
      <alignment horizontal="right" vertical="center"/>
    </xf>
    <xf numFmtId="182" fontId="16" fillId="0" borderId="1" xfId="0" applyNumberFormat="1" applyFont="1" applyBorder="1" applyAlignment="1">
      <alignment horizontal="right" vertical="center"/>
    </xf>
    <xf numFmtId="0" fontId="14" fillId="0" borderId="5" xfId="0" applyFont="1" applyBorder="1" applyAlignment="1">
      <alignment horizontal="left" vertical="center" indent="1" shrinkToFit="1"/>
    </xf>
    <xf numFmtId="0" fontId="14" fillId="0" borderId="35" xfId="0" applyFont="1" applyBorder="1" applyAlignment="1">
      <alignment horizontal="left" vertical="center" indent="1" shrinkToFit="1"/>
    </xf>
    <xf numFmtId="0" fontId="14" fillId="0" borderId="24" xfId="0" applyFont="1" applyBorder="1" applyAlignment="1">
      <alignment horizontal="left" vertical="center" indent="1" shrinkToFit="1"/>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8" fillId="0" borderId="0" xfId="0" applyFont="1" applyAlignment="1">
      <alignment horizontal="center" vertical="center"/>
    </xf>
    <xf numFmtId="0" fontId="19" fillId="0" borderId="0" xfId="0" applyFont="1" applyAlignment="1">
      <alignment horizontal="right" shrinkToFit="1"/>
    </xf>
    <xf numFmtId="0" fontId="14" fillId="0" borderId="0" xfId="0" applyFont="1" applyAlignment="1">
      <alignment horizontal="left" vertical="center"/>
    </xf>
    <xf numFmtId="0" fontId="16" fillId="0" borderId="0" xfId="0" applyFont="1" applyAlignment="1" applyProtection="1">
      <alignment horizontal="left" vertical="center"/>
      <protection hidden="1"/>
    </xf>
    <xf numFmtId="0" fontId="14" fillId="0" borderId="0" xfId="0" applyFont="1" applyAlignment="1">
      <alignment horizontal="left"/>
    </xf>
    <xf numFmtId="0" fontId="16" fillId="0" borderId="0" xfId="0" applyFont="1" applyAlignment="1" applyProtection="1">
      <alignment horizontal="left" vertical="center" shrinkToFit="1"/>
      <protection locked="0"/>
    </xf>
    <xf numFmtId="0" fontId="14" fillId="0" borderId="0" xfId="0" applyFont="1" applyAlignment="1">
      <alignment horizontal="center"/>
    </xf>
    <xf numFmtId="0" fontId="12" fillId="0" borderId="0" xfId="0" applyFont="1" applyAlignment="1">
      <alignment horizontal="center" vertical="center"/>
    </xf>
    <xf numFmtId="0" fontId="19" fillId="0" borderId="0" xfId="0" applyFont="1" applyAlignment="1">
      <alignment horizontal="left" shrinkToFit="1"/>
    </xf>
    <xf numFmtId="0" fontId="19" fillId="0" borderId="0" xfId="0" applyFont="1" applyAlignment="1" applyProtection="1">
      <alignment horizontal="left" shrinkToFit="1"/>
      <protection locked="0"/>
    </xf>
    <xf numFmtId="0" fontId="16" fillId="0" borderId="0" xfId="0" applyFont="1" applyAlignment="1" applyProtection="1">
      <alignment horizontal="left" shrinkToFit="1"/>
      <protection locked="0"/>
    </xf>
    <xf numFmtId="0" fontId="23" fillId="0" borderId="11" xfId="1" applyFont="1" applyBorder="1" applyAlignment="1">
      <alignment horizontal="center" vertical="center" shrinkToFit="1"/>
    </xf>
    <xf numFmtId="0" fontId="23" fillId="0" borderId="22" xfId="1" applyFont="1" applyBorder="1" applyAlignment="1">
      <alignment horizontal="center" vertical="center" shrinkToFit="1"/>
    </xf>
    <xf numFmtId="0" fontId="5" fillId="0" borderId="45" xfId="1" applyFont="1" applyBorder="1" applyAlignment="1">
      <alignment horizontal="center" vertical="center" wrapText="1" shrinkToFit="1"/>
    </xf>
    <xf numFmtId="0" fontId="5" fillId="0" borderId="31" xfId="1" applyFont="1" applyBorder="1" applyAlignment="1">
      <alignment horizontal="center" vertical="center" shrinkToFit="1"/>
    </xf>
    <xf numFmtId="185" fontId="22" fillId="0" borderId="11" xfId="1" applyNumberFormat="1" applyFont="1" applyBorder="1" applyAlignment="1">
      <alignment horizontal="center" vertical="center" shrinkToFit="1"/>
    </xf>
    <xf numFmtId="185" fontId="22" fillId="0" borderId="23" xfId="1" applyNumberFormat="1" applyFont="1" applyBorder="1" applyAlignment="1">
      <alignment horizontal="center" vertical="center" shrinkToFit="1"/>
    </xf>
    <xf numFmtId="0" fontId="5" fillId="0" borderId="6" xfId="1" applyFont="1" applyBorder="1" applyAlignment="1">
      <alignment horizontal="center" vertical="center"/>
    </xf>
    <xf numFmtId="0" fontId="5" fillId="0" borderId="3" xfId="1" applyFont="1" applyBorder="1" applyAlignment="1">
      <alignment horizontal="center" vertical="center"/>
    </xf>
    <xf numFmtId="0" fontId="6" fillId="0" borderId="0" xfId="1" applyFont="1" applyAlignment="1">
      <alignment horizontal="center" vertical="top"/>
    </xf>
    <xf numFmtId="0" fontId="6" fillId="0" borderId="4" xfId="1" applyFont="1" applyBorder="1" applyAlignment="1">
      <alignment horizontal="center" vertical="top"/>
    </xf>
    <xf numFmtId="0" fontId="6" fillId="0" borderId="0" xfId="1" applyFont="1" applyAlignment="1">
      <alignment horizontal="distributed" vertical="top"/>
    </xf>
    <xf numFmtId="0" fontId="24" fillId="0" borderId="32" xfId="0" applyFont="1" applyBorder="1" applyAlignment="1">
      <alignment horizontal="center" vertical="center"/>
    </xf>
    <xf numFmtId="0" fontId="28" fillId="0" borderId="37" xfId="1" applyFont="1" applyBorder="1" applyAlignment="1">
      <alignment horizontal="center" vertical="center" shrinkToFit="1"/>
    </xf>
    <xf numFmtId="0" fontId="28" fillId="0" borderId="42" xfId="1" applyFont="1" applyBorder="1" applyAlignment="1">
      <alignment horizontal="center" vertical="center" shrinkToFit="1"/>
    </xf>
    <xf numFmtId="0" fontId="26" fillId="0" borderId="0" xfId="1" applyFont="1" applyAlignment="1">
      <alignment horizontal="left" vertical="center" shrinkToFit="1"/>
    </xf>
    <xf numFmtId="0" fontId="6" fillId="0" borderId="4" xfId="1" applyFont="1" applyBorder="1">
      <alignment vertical="center"/>
    </xf>
    <xf numFmtId="0" fontId="25" fillId="0" borderId="4" xfId="0" applyFont="1" applyBorder="1">
      <alignment vertical="center"/>
    </xf>
    <xf numFmtId="0" fontId="10" fillId="0" borderId="28" xfId="1" applyFont="1" applyBorder="1" applyAlignment="1">
      <alignment horizontal="center" wrapText="1" shrinkToFit="1"/>
    </xf>
    <xf numFmtId="0" fontId="10" fillId="0" borderId="29" xfId="1" applyFont="1" applyBorder="1" applyAlignment="1">
      <alignment horizontal="center" shrinkToFit="1"/>
    </xf>
    <xf numFmtId="0" fontId="5" fillId="0" borderId="9" xfId="1" applyFont="1" applyBorder="1" applyAlignment="1">
      <alignment horizontal="center" vertical="center" shrinkToFit="1"/>
    </xf>
    <xf numFmtId="0" fontId="5" fillId="0" borderId="7" xfId="1" applyFont="1" applyBorder="1" applyAlignment="1">
      <alignment horizontal="center" vertical="center" shrinkToFit="1"/>
    </xf>
    <xf numFmtId="0" fontId="8" fillId="0" borderId="34" xfId="1" applyFont="1" applyBorder="1" applyAlignment="1">
      <alignment horizontal="center" vertical="center" wrapText="1"/>
    </xf>
    <xf numFmtId="0" fontId="8" fillId="0" borderId="4" xfId="1" applyFont="1" applyBorder="1" applyAlignment="1">
      <alignment horizontal="center" vertical="center" wrapText="1"/>
    </xf>
    <xf numFmtId="0" fontId="5" fillId="0" borderId="7" xfId="1" applyFont="1" applyBorder="1" applyAlignment="1">
      <alignment horizontal="center" vertical="center"/>
    </xf>
    <xf numFmtId="0" fontId="5" fillId="0" borderId="46" xfId="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12</xdr:col>
      <xdr:colOff>388794</xdr:colOff>
      <xdr:row>1</xdr:row>
      <xdr:rowOff>149803</xdr:rowOff>
    </xdr:from>
    <xdr:to>
      <xdr:col>17</xdr:col>
      <xdr:colOff>190501</xdr:colOff>
      <xdr:row>1</xdr:row>
      <xdr:rowOff>416502</xdr:rowOff>
    </xdr:to>
    <xdr:sp macro="" textlink="">
      <xdr:nvSpPr>
        <xdr:cNvPr id="2" name="テキスト ボックス 1">
          <a:extLst>
            <a:ext uri="{FF2B5EF4-FFF2-40B4-BE49-F238E27FC236}">
              <a16:creationId xmlns:a16="http://schemas.microsoft.com/office/drawing/2014/main" id="{4CA4882D-2457-A6E9-79AA-975A62D6D37E}"/>
            </a:ext>
          </a:extLst>
        </xdr:cNvPr>
        <xdr:cNvSpPr txBox="1"/>
      </xdr:nvSpPr>
      <xdr:spPr>
        <a:xfrm>
          <a:off x="7697067" y="911803"/>
          <a:ext cx="3222048"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色付きのセルに入力すると内訳書に反映されます。</a:t>
          </a:r>
        </a:p>
      </xdr:txBody>
    </xdr:sp>
    <xdr:clientData/>
  </xdr:twoCellAnchor>
  <xdr:twoCellAnchor>
    <xdr:from>
      <xdr:col>12</xdr:col>
      <xdr:colOff>407843</xdr:colOff>
      <xdr:row>3</xdr:row>
      <xdr:rowOff>6062</xdr:rowOff>
    </xdr:from>
    <xdr:to>
      <xdr:col>17</xdr:col>
      <xdr:colOff>199159</xdr:colOff>
      <xdr:row>3</xdr:row>
      <xdr:rowOff>270165</xdr:rowOff>
    </xdr:to>
    <xdr:sp macro="" textlink="">
      <xdr:nvSpPr>
        <xdr:cNvPr id="3" name="テキスト ボックス 2">
          <a:extLst>
            <a:ext uri="{FF2B5EF4-FFF2-40B4-BE49-F238E27FC236}">
              <a16:creationId xmlns:a16="http://schemas.microsoft.com/office/drawing/2014/main" id="{FA53CBCC-AA4A-4CBE-BA48-A16D16429B6E}"/>
            </a:ext>
          </a:extLst>
        </xdr:cNvPr>
        <xdr:cNvSpPr txBox="1"/>
      </xdr:nvSpPr>
      <xdr:spPr>
        <a:xfrm>
          <a:off x="7716116" y="1651289"/>
          <a:ext cx="3211657" cy="26410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３月請求分は３月３１日付で請求してください。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371475</xdr:colOff>
      <xdr:row>14</xdr:row>
      <xdr:rowOff>209550</xdr:rowOff>
    </xdr:from>
    <xdr:to>
      <xdr:col>17</xdr:col>
      <xdr:colOff>647700</xdr:colOff>
      <xdr:row>14</xdr:row>
      <xdr:rowOff>476250</xdr:rowOff>
    </xdr:to>
    <xdr:sp macro="" textlink="">
      <xdr:nvSpPr>
        <xdr:cNvPr id="4" name="テキスト ボックス 3">
          <a:extLst>
            <a:ext uri="{FF2B5EF4-FFF2-40B4-BE49-F238E27FC236}">
              <a16:creationId xmlns:a16="http://schemas.microsoft.com/office/drawing/2014/main" id="{0A4745DD-951A-4040-B86B-6E99C5117A39}"/>
            </a:ext>
          </a:extLst>
        </xdr:cNvPr>
        <xdr:cNvSpPr txBox="1"/>
      </xdr:nvSpPr>
      <xdr:spPr>
        <a:xfrm>
          <a:off x="7696200" y="5829300"/>
          <a:ext cx="3705225"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請求金額、請求内訳は内訳書を入力すると反映されます。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51289</xdr:colOff>
      <xdr:row>14</xdr:row>
      <xdr:rowOff>314325</xdr:rowOff>
    </xdr:from>
    <xdr:to>
      <xdr:col>12</xdr:col>
      <xdr:colOff>309929</xdr:colOff>
      <xdr:row>14</xdr:row>
      <xdr:rowOff>322385</xdr:rowOff>
    </xdr:to>
    <xdr:cxnSp macro="">
      <xdr:nvCxnSpPr>
        <xdr:cNvPr id="6" name="直線矢印コネクタ 5">
          <a:extLst>
            <a:ext uri="{FF2B5EF4-FFF2-40B4-BE49-F238E27FC236}">
              <a16:creationId xmlns:a16="http://schemas.microsoft.com/office/drawing/2014/main" id="{538B7E1C-6D6C-273C-7D32-C3162AC9FB40}"/>
            </a:ext>
          </a:extLst>
        </xdr:cNvPr>
        <xdr:cNvCxnSpPr/>
      </xdr:nvCxnSpPr>
      <xdr:spPr>
        <a:xfrm flipH="1">
          <a:off x="6704135" y="5941402"/>
          <a:ext cx="947371" cy="8060"/>
        </a:xfrm>
        <a:prstGeom prst="straightConnector1">
          <a:avLst/>
        </a:prstGeom>
        <a:ln w="47625">
          <a:solidFill>
            <a:schemeClr val="accent6"/>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118563</xdr:colOff>
      <xdr:row>14</xdr:row>
      <xdr:rowOff>314325</xdr:rowOff>
    </xdr:from>
    <xdr:to>
      <xdr:col>12</xdr:col>
      <xdr:colOff>294409</xdr:colOff>
      <xdr:row>17</xdr:row>
      <xdr:rowOff>278423</xdr:rowOff>
    </xdr:to>
    <xdr:cxnSp macro="">
      <xdr:nvCxnSpPr>
        <xdr:cNvPr id="11" name="直線矢印コネクタ 10">
          <a:extLst>
            <a:ext uri="{FF2B5EF4-FFF2-40B4-BE49-F238E27FC236}">
              <a16:creationId xmlns:a16="http://schemas.microsoft.com/office/drawing/2014/main" id="{3A520290-D2DE-47BF-8F5A-10BA53D45F73}"/>
            </a:ext>
          </a:extLst>
        </xdr:cNvPr>
        <xdr:cNvCxnSpPr/>
      </xdr:nvCxnSpPr>
      <xdr:spPr>
        <a:xfrm flipH="1">
          <a:off x="6742768" y="5925416"/>
          <a:ext cx="859914" cy="1219666"/>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86590</xdr:colOff>
      <xdr:row>3</xdr:row>
      <xdr:rowOff>138545</xdr:rowOff>
    </xdr:from>
    <xdr:to>
      <xdr:col>12</xdr:col>
      <xdr:colOff>345230</xdr:colOff>
      <xdr:row>3</xdr:row>
      <xdr:rowOff>146605</xdr:rowOff>
    </xdr:to>
    <xdr:cxnSp macro="">
      <xdr:nvCxnSpPr>
        <xdr:cNvPr id="16" name="直線矢印コネクタ 15">
          <a:extLst>
            <a:ext uri="{FF2B5EF4-FFF2-40B4-BE49-F238E27FC236}">
              <a16:creationId xmlns:a16="http://schemas.microsoft.com/office/drawing/2014/main" id="{2058C777-B1C7-4794-9A4E-C6B35C20D19E}"/>
            </a:ext>
          </a:extLst>
        </xdr:cNvPr>
        <xdr:cNvCxnSpPr/>
      </xdr:nvCxnSpPr>
      <xdr:spPr>
        <a:xfrm flipH="1">
          <a:off x="6710795" y="1783772"/>
          <a:ext cx="942708" cy="8060"/>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77932</xdr:colOff>
      <xdr:row>1</xdr:row>
      <xdr:rowOff>277091</xdr:rowOff>
    </xdr:from>
    <xdr:to>
      <xdr:col>12</xdr:col>
      <xdr:colOff>336572</xdr:colOff>
      <xdr:row>1</xdr:row>
      <xdr:rowOff>285151</xdr:rowOff>
    </xdr:to>
    <xdr:cxnSp macro="">
      <xdr:nvCxnSpPr>
        <xdr:cNvPr id="17" name="直線矢印コネクタ 16">
          <a:extLst>
            <a:ext uri="{FF2B5EF4-FFF2-40B4-BE49-F238E27FC236}">
              <a16:creationId xmlns:a16="http://schemas.microsoft.com/office/drawing/2014/main" id="{A67F773D-A9D8-4A5B-81D5-D2960E31A117}"/>
            </a:ext>
          </a:extLst>
        </xdr:cNvPr>
        <xdr:cNvCxnSpPr/>
      </xdr:nvCxnSpPr>
      <xdr:spPr>
        <a:xfrm flipH="1">
          <a:off x="6702137" y="1039091"/>
          <a:ext cx="942708" cy="8060"/>
        </a:xfrm>
        <a:prstGeom prst="straightConnector1">
          <a:avLst/>
        </a:prstGeom>
        <a:noFill/>
        <a:ln w="47625" cap="flat" cmpd="sng" algn="ctr">
          <a:solidFill>
            <a:srgbClr val="F79646"/>
          </a:solidFill>
          <a:prstDash val="soli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294107</xdr:rowOff>
        </xdr:from>
        <xdr:to>
          <xdr:col>1</xdr:col>
          <xdr:colOff>61341</xdr:colOff>
          <xdr:row>2</xdr:row>
          <xdr:rowOff>19048</xdr:rowOff>
        </xdr:to>
        <xdr:pic>
          <xdr:nvPicPr>
            <xdr:cNvPr id="11" name="図 10">
              <a:extLst>
                <a:ext uri="{FF2B5EF4-FFF2-40B4-BE49-F238E27FC236}">
                  <a16:creationId xmlns:a16="http://schemas.microsoft.com/office/drawing/2014/main" id="{FC816046-EE26-E2F9-9004-78F5465466E0}"/>
                </a:ext>
              </a:extLst>
            </xdr:cNvPr>
            <xdr:cNvPicPr>
              <a:picLocks noChangeArrowheads="1"/>
              <a:extLst>
                <a:ext uri="{84589F7E-364E-4C9E-8A38-B11213B215E9}">
                  <a14:cameraTool cellRange="画像" spid="_x0000_s6570"/>
                </a:ext>
              </a:extLst>
            </xdr:cNvPicPr>
          </xdr:nvPicPr>
          <xdr:blipFill rotWithShape="1">
            <a:blip xmlns:r="http://schemas.openxmlformats.org/officeDocument/2006/relationships" r:embed="rId1">
              <a:lum/>
            </a:blip>
            <a:stretch>
              <a:fillRect/>
            </a:stretch>
          </xdr:blipFill>
          <xdr:spPr bwMode="auto">
            <a:xfrm>
              <a:off x="0" y="294107"/>
              <a:ext cx="280416" cy="391691"/>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xdr:twoCellAnchor>
    <xdr:from>
      <xdr:col>12</xdr:col>
      <xdr:colOff>123824</xdr:colOff>
      <xdr:row>0</xdr:row>
      <xdr:rowOff>180975</xdr:rowOff>
    </xdr:from>
    <xdr:to>
      <xdr:col>21</xdr:col>
      <xdr:colOff>581024</xdr:colOff>
      <xdr:row>16</xdr:row>
      <xdr:rowOff>200025</xdr:rowOff>
    </xdr:to>
    <xdr:sp macro="" textlink="">
      <xdr:nvSpPr>
        <xdr:cNvPr id="5" name="テキスト ボックス 4">
          <a:extLst>
            <a:ext uri="{FF2B5EF4-FFF2-40B4-BE49-F238E27FC236}">
              <a16:creationId xmlns:a16="http://schemas.microsoft.com/office/drawing/2014/main" id="{54E9928D-E706-49FD-B327-CFBB7BF0DD83}"/>
            </a:ext>
          </a:extLst>
        </xdr:cNvPr>
        <xdr:cNvSpPr txBox="1"/>
      </xdr:nvSpPr>
      <xdr:spPr>
        <a:xfrm>
          <a:off x="9877424" y="180975"/>
          <a:ext cx="4572000" cy="54673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①色付きのセルは請求書に入力すると反映されます。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②利用者氏名と被保番を入力するとケアマネジメント費が計上されます。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③請求なしに✓を入れると計上されません。入院中など請求は発生しないが内訳書に残しておきたい等の際にご利用ください。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④月遅れ請求の場合は月遅れ欄 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○月分</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を選択してください。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※R6.3</a:t>
          </a:r>
          <a:r>
            <a:rPr kumimoji="1" lang="ja-JP" altLang="en-US" sz="1100" b="1" i="0" u="none" strike="noStrike" kern="0" cap="none" spc="0" normalizeH="0" baseline="0" noProof="0">
              <a:ln>
                <a:noFill/>
              </a:ln>
              <a:solidFill>
                <a:srgbClr val="FF0000"/>
              </a:solidFill>
              <a:effectLst/>
              <a:uLnTx/>
              <a:uFillTx/>
              <a:latin typeface="+mn-lt"/>
              <a:ea typeface="+mn-ea"/>
              <a:cs typeface="+mn-cs"/>
            </a:rPr>
            <a:t>月分までの月遅れ請求</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R6.3』</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を選択し、備考欄に何年何月分であるかを入力してください。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⑤初回加算・委託連携加算がある場合は✓を入力してください。加算のみの請求はできません。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⑥総合事業（訪問型サービス、通所型サービス）を当月利用開始または終了する場合、総合事業欄に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契約解除日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⑦内訳書が</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ページで足りない場合は、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23</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行目の青線を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42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行目までドラッグすると印刷可能領域を広げることができます。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区分変更申請中の場合は、認定後の請求となります。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短期集中介護予防通所サービスを利用の場合は、備考欄に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と入力してください。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388794</xdr:colOff>
      <xdr:row>1</xdr:row>
      <xdr:rowOff>149803</xdr:rowOff>
    </xdr:from>
    <xdr:to>
      <xdr:col>17</xdr:col>
      <xdr:colOff>190501</xdr:colOff>
      <xdr:row>1</xdr:row>
      <xdr:rowOff>416502</xdr:rowOff>
    </xdr:to>
    <xdr:sp macro="" textlink="">
      <xdr:nvSpPr>
        <xdr:cNvPr id="2" name="テキスト ボックス 1">
          <a:extLst>
            <a:ext uri="{FF2B5EF4-FFF2-40B4-BE49-F238E27FC236}">
              <a16:creationId xmlns:a16="http://schemas.microsoft.com/office/drawing/2014/main" id="{FFFD1B16-6738-4062-9D5F-C833A82BF992}"/>
            </a:ext>
          </a:extLst>
        </xdr:cNvPr>
        <xdr:cNvSpPr txBox="1"/>
      </xdr:nvSpPr>
      <xdr:spPr>
        <a:xfrm>
          <a:off x="7713519" y="911803"/>
          <a:ext cx="3230707"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色付きのセルに入力すると内訳書に反映されます。</a:t>
          </a:r>
        </a:p>
      </xdr:txBody>
    </xdr:sp>
    <xdr:clientData/>
  </xdr:twoCellAnchor>
  <xdr:twoCellAnchor>
    <xdr:from>
      <xdr:col>12</xdr:col>
      <xdr:colOff>407843</xdr:colOff>
      <xdr:row>3</xdr:row>
      <xdr:rowOff>6062</xdr:rowOff>
    </xdr:from>
    <xdr:to>
      <xdr:col>17</xdr:col>
      <xdr:colOff>199159</xdr:colOff>
      <xdr:row>3</xdr:row>
      <xdr:rowOff>270165</xdr:rowOff>
    </xdr:to>
    <xdr:sp macro="" textlink="">
      <xdr:nvSpPr>
        <xdr:cNvPr id="3" name="テキスト ボックス 2">
          <a:extLst>
            <a:ext uri="{FF2B5EF4-FFF2-40B4-BE49-F238E27FC236}">
              <a16:creationId xmlns:a16="http://schemas.microsoft.com/office/drawing/2014/main" id="{F2FA8975-ECD7-4D96-887E-5E5C56673F0A}"/>
            </a:ext>
          </a:extLst>
        </xdr:cNvPr>
        <xdr:cNvSpPr txBox="1"/>
      </xdr:nvSpPr>
      <xdr:spPr>
        <a:xfrm>
          <a:off x="7732568" y="1653887"/>
          <a:ext cx="3220316" cy="26410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３月請求分は３月３１日付で請求してください。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371475</xdr:colOff>
      <xdr:row>14</xdr:row>
      <xdr:rowOff>209550</xdr:rowOff>
    </xdr:from>
    <xdr:to>
      <xdr:col>17</xdr:col>
      <xdr:colOff>647700</xdr:colOff>
      <xdr:row>14</xdr:row>
      <xdr:rowOff>476250</xdr:rowOff>
    </xdr:to>
    <xdr:sp macro="" textlink="">
      <xdr:nvSpPr>
        <xdr:cNvPr id="4" name="テキスト ボックス 3">
          <a:extLst>
            <a:ext uri="{FF2B5EF4-FFF2-40B4-BE49-F238E27FC236}">
              <a16:creationId xmlns:a16="http://schemas.microsoft.com/office/drawing/2014/main" id="{6AE6C051-6FBA-47CD-AC7E-E87481FCF16E}"/>
            </a:ext>
          </a:extLst>
        </xdr:cNvPr>
        <xdr:cNvSpPr txBox="1"/>
      </xdr:nvSpPr>
      <xdr:spPr>
        <a:xfrm>
          <a:off x="7696200" y="5829300"/>
          <a:ext cx="3705225"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請求金額、請求内訳は内訳書を入力すると反映されます。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51289</xdr:colOff>
      <xdr:row>14</xdr:row>
      <xdr:rowOff>314325</xdr:rowOff>
    </xdr:from>
    <xdr:to>
      <xdr:col>12</xdr:col>
      <xdr:colOff>309929</xdr:colOff>
      <xdr:row>14</xdr:row>
      <xdr:rowOff>322385</xdr:rowOff>
    </xdr:to>
    <xdr:cxnSp macro="">
      <xdr:nvCxnSpPr>
        <xdr:cNvPr id="5" name="直線矢印コネクタ 4">
          <a:extLst>
            <a:ext uri="{FF2B5EF4-FFF2-40B4-BE49-F238E27FC236}">
              <a16:creationId xmlns:a16="http://schemas.microsoft.com/office/drawing/2014/main" id="{6E96A50A-7FDE-4143-9EA9-DF9BE98A7302}"/>
            </a:ext>
          </a:extLst>
        </xdr:cNvPr>
        <xdr:cNvCxnSpPr/>
      </xdr:nvCxnSpPr>
      <xdr:spPr>
        <a:xfrm flipH="1">
          <a:off x="6690214" y="5934075"/>
          <a:ext cx="944440" cy="8060"/>
        </a:xfrm>
        <a:prstGeom prst="straightConnector1">
          <a:avLst/>
        </a:prstGeom>
        <a:ln w="47625">
          <a:solidFill>
            <a:schemeClr val="accent6"/>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118563</xdr:colOff>
      <xdr:row>14</xdr:row>
      <xdr:rowOff>314325</xdr:rowOff>
    </xdr:from>
    <xdr:to>
      <xdr:col>12</xdr:col>
      <xdr:colOff>294409</xdr:colOff>
      <xdr:row>17</xdr:row>
      <xdr:rowOff>278423</xdr:rowOff>
    </xdr:to>
    <xdr:cxnSp macro="">
      <xdr:nvCxnSpPr>
        <xdr:cNvPr id="6" name="直線矢印コネクタ 5">
          <a:extLst>
            <a:ext uri="{FF2B5EF4-FFF2-40B4-BE49-F238E27FC236}">
              <a16:creationId xmlns:a16="http://schemas.microsoft.com/office/drawing/2014/main" id="{06374EDC-87BA-4872-81FE-2BCD8BDA99C2}"/>
            </a:ext>
          </a:extLst>
        </xdr:cNvPr>
        <xdr:cNvCxnSpPr/>
      </xdr:nvCxnSpPr>
      <xdr:spPr>
        <a:xfrm flipH="1">
          <a:off x="6757488" y="5934075"/>
          <a:ext cx="861646" cy="1221398"/>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86590</xdr:colOff>
      <xdr:row>3</xdr:row>
      <xdr:rowOff>138545</xdr:rowOff>
    </xdr:from>
    <xdr:to>
      <xdr:col>12</xdr:col>
      <xdr:colOff>345230</xdr:colOff>
      <xdr:row>3</xdr:row>
      <xdr:rowOff>146605</xdr:rowOff>
    </xdr:to>
    <xdr:cxnSp macro="">
      <xdr:nvCxnSpPr>
        <xdr:cNvPr id="7" name="直線矢印コネクタ 6">
          <a:extLst>
            <a:ext uri="{FF2B5EF4-FFF2-40B4-BE49-F238E27FC236}">
              <a16:creationId xmlns:a16="http://schemas.microsoft.com/office/drawing/2014/main" id="{9F6CD75B-9C63-4C8A-92C2-3C3344E38165}"/>
            </a:ext>
          </a:extLst>
        </xdr:cNvPr>
        <xdr:cNvCxnSpPr/>
      </xdr:nvCxnSpPr>
      <xdr:spPr>
        <a:xfrm flipH="1">
          <a:off x="6725515" y="1786370"/>
          <a:ext cx="944440" cy="8060"/>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77932</xdr:colOff>
      <xdr:row>1</xdr:row>
      <xdr:rowOff>277091</xdr:rowOff>
    </xdr:from>
    <xdr:to>
      <xdr:col>12</xdr:col>
      <xdr:colOff>336572</xdr:colOff>
      <xdr:row>1</xdr:row>
      <xdr:rowOff>285151</xdr:rowOff>
    </xdr:to>
    <xdr:cxnSp macro="">
      <xdr:nvCxnSpPr>
        <xdr:cNvPr id="8" name="直線矢印コネクタ 7">
          <a:extLst>
            <a:ext uri="{FF2B5EF4-FFF2-40B4-BE49-F238E27FC236}">
              <a16:creationId xmlns:a16="http://schemas.microsoft.com/office/drawing/2014/main" id="{6A2F7167-0522-4922-8644-06843DEC6713}"/>
            </a:ext>
          </a:extLst>
        </xdr:cNvPr>
        <xdr:cNvCxnSpPr/>
      </xdr:nvCxnSpPr>
      <xdr:spPr>
        <a:xfrm flipH="1">
          <a:off x="6716857" y="1039091"/>
          <a:ext cx="944440" cy="8060"/>
        </a:xfrm>
        <a:prstGeom prst="straightConnector1">
          <a:avLst/>
        </a:prstGeom>
        <a:noFill/>
        <a:ln w="47625" cap="flat" cmpd="sng" algn="ctr">
          <a:solidFill>
            <a:srgbClr val="F79646"/>
          </a:solidFill>
          <a:prstDash val="soli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123824</xdr:colOff>
      <xdr:row>0</xdr:row>
      <xdr:rowOff>180975</xdr:rowOff>
    </xdr:from>
    <xdr:to>
      <xdr:col>21</xdr:col>
      <xdr:colOff>581024</xdr:colOff>
      <xdr:row>16</xdr:row>
      <xdr:rowOff>200025</xdr:rowOff>
    </xdr:to>
    <xdr:sp macro="" textlink="">
      <xdr:nvSpPr>
        <xdr:cNvPr id="3" name="テキスト ボックス 2">
          <a:extLst>
            <a:ext uri="{FF2B5EF4-FFF2-40B4-BE49-F238E27FC236}">
              <a16:creationId xmlns:a16="http://schemas.microsoft.com/office/drawing/2014/main" id="{F558738F-E4D2-4172-9B8F-BB9C5B9FA3F3}"/>
            </a:ext>
          </a:extLst>
        </xdr:cNvPr>
        <xdr:cNvSpPr txBox="1"/>
      </xdr:nvSpPr>
      <xdr:spPr>
        <a:xfrm>
          <a:off x="9877424" y="180975"/>
          <a:ext cx="3990976" cy="54673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①色付きのセルは請求書に入力すると反映されます。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②利用者氏名と被保番を入力するとケアマネジメント費が計上されます。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③請求なしに✓を入れると計上されません。入院中など請求は発生しないが内訳書に残しておきたい等の際にご利用ください。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④月遅れ請求の場合は月遅れ欄 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○月分</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を選択してください。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※R6.3</a:t>
          </a:r>
          <a:r>
            <a:rPr kumimoji="1" lang="ja-JP" altLang="en-US" sz="1100" b="1" i="0" u="none" strike="noStrike" kern="0" cap="none" spc="0" normalizeH="0" baseline="0" noProof="0">
              <a:ln>
                <a:noFill/>
              </a:ln>
              <a:solidFill>
                <a:srgbClr val="FF0000"/>
              </a:solidFill>
              <a:effectLst/>
              <a:uLnTx/>
              <a:uFillTx/>
              <a:latin typeface="+mn-lt"/>
              <a:ea typeface="+mn-ea"/>
              <a:cs typeface="+mn-cs"/>
            </a:rPr>
            <a:t>月分までの月遅れ請求</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R6.3』</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を選択し、備考欄に何年何月分であるかを入力してください。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⑤初回加算・委託連携加算がある場合は✓を入力してください。加算のみの請求はできません。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⑥総合事業（訪問型サービス、通所型サービス）を当月利用開始または終了する場合、総合事業欄に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契約解除日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⑦内訳書が</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ページで足りない場合は、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23</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行目の青線を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42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行目までドラッグすると印刷可能領域を広げることができます。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区分変更申請中の場合は、認定後の請求となります。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短期集中介護予防通所サービスを利用の場合は、備考欄に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と入力してください。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47629</xdr:colOff>
      <xdr:row>3</xdr:row>
      <xdr:rowOff>190500</xdr:rowOff>
    </xdr:from>
    <xdr:to>
      <xdr:col>2</xdr:col>
      <xdr:colOff>613033</xdr:colOff>
      <xdr:row>3</xdr:row>
      <xdr:rowOff>876300</xdr:rowOff>
    </xdr:to>
    <xdr:pic>
      <xdr:nvPicPr>
        <xdr:cNvPr id="3" name="図 2">
          <a:extLst>
            <a:ext uri="{FF2B5EF4-FFF2-40B4-BE49-F238E27FC236}">
              <a16:creationId xmlns:a16="http://schemas.microsoft.com/office/drawing/2014/main" id="{2F704D6B-0436-F0F0-DD1C-1D0153872646}"/>
            </a:ext>
          </a:extLst>
        </xdr:cNvPr>
        <xdr:cNvPicPr preferRelativeResize="0">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9385"/>
        <a:stretch/>
      </xdr:blipFill>
      <xdr:spPr>
        <a:xfrm>
          <a:off x="2343154" y="2266950"/>
          <a:ext cx="565404" cy="685800"/>
        </a:xfrm>
        <a:prstGeom prst="rect">
          <a:avLst/>
        </a:prstGeom>
      </xdr:spPr>
    </xdr:pic>
    <xdr:clientData/>
  </xdr:twoCellAnchor>
  <xdr:twoCellAnchor>
    <xdr:from>
      <xdr:col>2</xdr:col>
      <xdr:colOff>38100</xdr:colOff>
      <xdr:row>4</xdr:row>
      <xdr:rowOff>28576</xdr:rowOff>
    </xdr:from>
    <xdr:to>
      <xdr:col>2</xdr:col>
      <xdr:colOff>1228725</xdr:colOff>
      <xdr:row>4</xdr:row>
      <xdr:rowOff>514350</xdr:rowOff>
    </xdr:to>
    <xdr:sp macro="" textlink="">
      <xdr:nvSpPr>
        <xdr:cNvPr id="2" name="正方形/長方形 1">
          <a:extLst>
            <a:ext uri="{FF2B5EF4-FFF2-40B4-BE49-F238E27FC236}">
              <a16:creationId xmlns:a16="http://schemas.microsoft.com/office/drawing/2014/main" id="{EFE372F9-E9BC-198B-8FBB-4C4980C4BF8A}"/>
            </a:ext>
          </a:extLst>
        </xdr:cNvPr>
        <xdr:cNvSpPr/>
      </xdr:nvSpPr>
      <xdr:spPr>
        <a:xfrm>
          <a:off x="1876425" y="3181351"/>
          <a:ext cx="1190625" cy="4857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28574</xdr:colOff>
      <xdr:row>1</xdr:row>
      <xdr:rowOff>210343</xdr:rowOff>
    </xdr:from>
    <xdr:to>
      <xdr:col>2</xdr:col>
      <xdr:colOff>644174</xdr:colOff>
      <xdr:row>1</xdr:row>
      <xdr:rowOff>901963</xdr:rowOff>
    </xdr:to>
    <xdr:pic>
      <xdr:nvPicPr>
        <xdr:cNvPr id="5" name="図 6">
          <a:extLst>
            <a:ext uri="{FF2B5EF4-FFF2-40B4-BE49-F238E27FC236}">
              <a16:creationId xmlns:a16="http://schemas.microsoft.com/office/drawing/2014/main" id="{C2763329-1419-4988-812D-5B637BE46374}"/>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4099" y="381793"/>
          <a:ext cx="615600" cy="684000"/>
        </a:xfrm>
        <a:prstGeom prst="rect">
          <a:avLst/>
        </a:prstGeom>
        <a:noFill/>
        <a:ln>
          <a:noFill/>
        </a:ln>
      </xdr:spPr>
    </xdr:pic>
    <xdr:clientData/>
  </xdr:twoCellAnchor>
  <xdr:twoCellAnchor editAs="oneCell">
    <xdr:from>
      <xdr:col>2</xdr:col>
      <xdr:colOff>19050</xdr:colOff>
      <xdr:row>2</xdr:row>
      <xdr:rowOff>286081</xdr:rowOff>
    </xdr:from>
    <xdr:to>
      <xdr:col>2</xdr:col>
      <xdr:colOff>638460</xdr:colOff>
      <xdr:row>2</xdr:row>
      <xdr:rowOff>905491</xdr:rowOff>
    </xdr:to>
    <xdr:pic>
      <xdr:nvPicPr>
        <xdr:cNvPr id="8" name="図 9">
          <a:extLst>
            <a:ext uri="{FF2B5EF4-FFF2-40B4-BE49-F238E27FC236}">
              <a16:creationId xmlns:a16="http://schemas.microsoft.com/office/drawing/2014/main" id="{A225F1F6-1005-454B-BCCD-2EE003D4A992}"/>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314575" y="1410031"/>
          <a:ext cx="615600" cy="6156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4B1E-5D68-48A8-B803-6AC264223FB0}">
  <sheetPr codeName="Sheet1">
    <tabColor theme="8"/>
    <pageSetUpPr fitToPage="1"/>
  </sheetPr>
  <dimension ref="A1:R24"/>
  <sheetViews>
    <sheetView tabSelected="1" view="pageBreakPreview" zoomScaleNormal="100" zoomScaleSheetLayoutView="100" workbookViewId="0">
      <selection activeCell="J4" sqref="J4"/>
    </sheetView>
  </sheetViews>
  <sheetFormatPr defaultColWidth="9" defaultRowHeight="13.2" x14ac:dyDescent="0.2"/>
  <cols>
    <col min="1" max="1" width="5.6640625" style="13" customWidth="1"/>
    <col min="2" max="2" width="10.6640625" style="13" customWidth="1"/>
    <col min="3" max="11" width="7.88671875" style="13" customWidth="1"/>
    <col min="12" max="16384" width="9" style="13"/>
  </cols>
  <sheetData>
    <row r="1" spans="1:13" ht="60" customHeight="1" x14ac:dyDescent="0.2">
      <c r="A1" s="118" t="s">
        <v>44</v>
      </c>
      <c r="B1" s="118"/>
      <c r="C1" s="118"/>
      <c r="D1" s="118"/>
      <c r="E1" s="118"/>
      <c r="F1" s="118"/>
      <c r="G1" s="118"/>
      <c r="H1" s="118"/>
      <c r="I1" s="118"/>
      <c r="J1" s="118"/>
      <c r="K1" s="118"/>
    </row>
    <row r="2" spans="1:13" ht="39.9" customHeight="1" x14ac:dyDescent="0.3">
      <c r="A2" s="18"/>
      <c r="B2" s="119" t="s">
        <v>22</v>
      </c>
      <c r="C2" s="119"/>
      <c r="D2" s="19"/>
      <c r="E2" s="18" t="s">
        <v>19</v>
      </c>
      <c r="F2" s="19"/>
      <c r="G2" s="126" t="s">
        <v>21</v>
      </c>
      <c r="H2" s="126"/>
      <c r="I2" s="127" t="s">
        <v>24</v>
      </c>
      <c r="J2" s="127"/>
      <c r="K2" s="18"/>
    </row>
    <row r="3" spans="1:13" ht="30" customHeight="1" x14ac:dyDescent="0.2">
      <c r="A3" s="17"/>
      <c r="B3" s="17"/>
      <c r="C3" s="17"/>
      <c r="D3" s="17"/>
      <c r="E3" s="17"/>
      <c r="F3" s="17"/>
      <c r="G3" s="17"/>
      <c r="H3" s="17"/>
      <c r="I3" s="17"/>
      <c r="J3" s="17"/>
      <c r="K3" s="17"/>
    </row>
    <row r="4" spans="1:13" ht="24.9" customHeight="1" x14ac:dyDescent="0.2">
      <c r="A4" s="15"/>
      <c r="B4" s="15"/>
      <c r="C4" s="15"/>
      <c r="D4" s="15"/>
      <c r="E4" s="15"/>
      <c r="F4" s="15"/>
      <c r="G4" s="16"/>
      <c r="H4" s="90" t="s">
        <v>20</v>
      </c>
      <c r="I4" s="28" t="s">
        <v>71</v>
      </c>
      <c r="J4" s="28" t="s">
        <v>69</v>
      </c>
      <c r="K4" s="29" t="s">
        <v>70</v>
      </c>
    </row>
    <row r="5" spans="1:13" ht="24.9" customHeight="1" x14ac:dyDescent="0.2">
      <c r="A5" s="120" t="s">
        <v>58</v>
      </c>
      <c r="B5" s="120"/>
      <c r="C5" s="120"/>
      <c r="D5" s="120"/>
      <c r="E5" s="120"/>
      <c r="F5" s="15"/>
      <c r="G5" s="15"/>
      <c r="H5" s="15"/>
    </row>
    <row r="6" spans="1:13" ht="24.9" customHeight="1" x14ac:dyDescent="0.2">
      <c r="A6" s="121" t="str">
        <f>IF(I2="","",IF(I2="古河包括","　社会福祉法人　古河市社会福祉協議会　御中",IF(I2="三和包括","　社会医療法人　友志会　御中","　社会福祉法人　愛和会　御中")))</f>
        <v>　社会医療法人　友志会　御中</v>
      </c>
      <c r="B6" s="121"/>
      <c r="C6" s="121"/>
      <c r="D6" s="121"/>
      <c r="E6" s="121"/>
      <c r="F6" s="121"/>
      <c r="G6" s="121"/>
      <c r="H6" s="121"/>
      <c r="I6" s="121"/>
      <c r="J6" s="121"/>
      <c r="K6" s="121"/>
    </row>
    <row r="7" spans="1:13" ht="24.9" customHeight="1" x14ac:dyDescent="0.2">
      <c r="A7" s="15"/>
      <c r="B7" s="15"/>
      <c r="C7" s="15"/>
      <c r="D7" s="15"/>
      <c r="E7" s="15"/>
      <c r="F7" s="15"/>
      <c r="G7" s="15"/>
      <c r="H7" s="15"/>
    </row>
    <row r="8" spans="1:13" ht="30" customHeight="1" x14ac:dyDescent="0.2">
      <c r="A8" s="14"/>
      <c r="B8" s="15"/>
      <c r="C8" s="15"/>
      <c r="D8" s="15"/>
      <c r="E8" s="122" t="s">
        <v>7</v>
      </c>
      <c r="F8" s="122"/>
      <c r="G8" s="15"/>
      <c r="H8" s="15"/>
      <c r="I8" s="15"/>
    </row>
    <row r="9" spans="1:13" ht="30" customHeight="1" x14ac:dyDescent="0.2">
      <c r="E9" s="104" t="s">
        <v>8</v>
      </c>
      <c r="F9" s="104"/>
      <c r="G9" s="123"/>
      <c r="H9" s="123"/>
      <c r="I9" s="123"/>
      <c r="J9" s="123"/>
      <c r="K9" s="123"/>
      <c r="L9" s="15"/>
      <c r="M9" s="15"/>
    </row>
    <row r="10" spans="1:13" ht="35.1" customHeight="1" x14ac:dyDescent="0.2">
      <c r="E10" s="104" t="s">
        <v>9</v>
      </c>
      <c r="F10" s="104"/>
      <c r="G10" s="123"/>
      <c r="H10" s="123"/>
      <c r="I10" s="123"/>
      <c r="J10" s="123"/>
      <c r="K10" s="123"/>
      <c r="L10" s="15"/>
      <c r="M10" s="15"/>
    </row>
    <row r="11" spans="1:13" ht="30" customHeight="1" x14ac:dyDescent="0.2">
      <c r="E11" s="124" t="s">
        <v>10</v>
      </c>
      <c r="F11" s="124"/>
      <c r="G11" s="128"/>
      <c r="H11" s="128"/>
      <c r="I11" s="128"/>
      <c r="J11" s="128"/>
      <c r="K11" s="128"/>
      <c r="L11" s="15"/>
      <c r="M11" s="15"/>
    </row>
    <row r="12" spans="1:13" ht="35.1" customHeight="1" x14ac:dyDescent="0.2">
      <c r="E12" s="14"/>
      <c r="F12" s="15"/>
      <c r="G12" s="15"/>
      <c r="H12" s="15"/>
      <c r="I12" s="15"/>
      <c r="J12" s="15"/>
      <c r="K12" s="15"/>
      <c r="L12" s="15"/>
    </row>
    <row r="13" spans="1:13" ht="24.9" customHeight="1" thickBot="1" x14ac:dyDescent="0.25">
      <c r="A13" s="125" t="s">
        <v>11</v>
      </c>
      <c r="B13" s="125"/>
      <c r="C13" s="125"/>
      <c r="D13" s="125"/>
    </row>
    <row r="14" spans="1:13" ht="30" customHeight="1" thickTop="1" x14ac:dyDescent="0.2">
      <c r="B14" s="114" t="s">
        <v>28</v>
      </c>
      <c r="C14" s="115"/>
      <c r="D14" s="1" t="s">
        <v>12</v>
      </c>
      <c r="E14" s="1" t="s">
        <v>13</v>
      </c>
      <c r="F14" s="1" t="s">
        <v>14</v>
      </c>
      <c r="G14" s="1" t="s">
        <v>15</v>
      </c>
      <c r="H14" s="1" t="s">
        <v>12</v>
      </c>
      <c r="I14" s="1" t="s">
        <v>13</v>
      </c>
      <c r="J14" s="1" t="s">
        <v>14</v>
      </c>
      <c r="K14" s="2" t="s">
        <v>16</v>
      </c>
    </row>
    <row r="15" spans="1:13" ht="54.9" customHeight="1" thickBot="1" x14ac:dyDescent="0.25">
      <c r="B15" s="116"/>
      <c r="C15" s="117"/>
      <c r="D15" s="3"/>
      <c r="E15" s="3" t="str">
        <f>IF(OR(G15="￥",F15="￥",F15=""),"",IF(INT(J24/1000000),MOD(INT(J24/1000000),10),"￥"))</f>
        <v/>
      </c>
      <c r="F15" s="3" t="str">
        <f>IF(OR(G15="￥",G15=""),"",IF(INT(J24/100000),MOD(INT(J24/100000),10),"￥"))</f>
        <v/>
      </c>
      <c r="G15" s="3" t="str">
        <f>IF(J24=0,"",IF(INT(J24/10000),MOD(INT(J24/10000),10),"￥"))</f>
        <v/>
      </c>
      <c r="H15" s="3" t="str">
        <f>IF(INT(J24/1000),MOD(INT(J24/1000),10),"")</f>
        <v/>
      </c>
      <c r="I15" s="3" t="str">
        <f>IF(INT(J24/100),MOD(INT(J24/100),10),"")</f>
        <v/>
      </c>
      <c r="J15" s="3" t="str">
        <f>IF(INT(J24/10),MOD(INT(J24/10),10),"")</f>
        <v/>
      </c>
      <c r="K15" s="4" t="str">
        <f>IF(INT(J24/1),MOD(INT(J24/1),10),"")</f>
        <v/>
      </c>
    </row>
    <row r="16" spans="1:13" ht="24.9" customHeight="1" thickTop="1" x14ac:dyDescent="0.2">
      <c r="B16" s="103"/>
      <c r="C16" s="103"/>
      <c r="D16" s="103"/>
      <c r="E16" s="103"/>
      <c r="F16" s="103"/>
      <c r="G16" s="103"/>
      <c r="H16" s="103"/>
      <c r="I16" s="103"/>
      <c r="J16" s="103"/>
      <c r="K16" s="103"/>
    </row>
    <row r="17" spans="1:18" ht="20.100000000000001" customHeight="1" x14ac:dyDescent="0.2"/>
    <row r="18" spans="1:18" ht="24.9" customHeight="1" x14ac:dyDescent="0.2">
      <c r="A18" s="104" t="s">
        <v>17</v>
      </c>
      <c r="B18" s="104"/>
    </row>
    <row r="19" spans="1:18" ht="45" customHeight="1" x14ac:dyDescent="0.2">
      <c r="B19" s="105" t="s">
        <v>30</v>
      </c>
      <c r="C19" s="105"/>
      <c r="D19" s="105"/>
      <c r="E19" s="105"/>
      <c r="F19" s="105"/>
      <c r="G19" s="12" t="s">
        <v>31</v>
      </c>
      <c r="H19" s="106" t="s">
        <v>29</v>
      </c>
      <c r="I19" s="105"/>
      <c r="J19" s="107" t="s">
        <v>32</v>
      </c>
      <c r="K19" s="108"/>
    </row>
    <row r="20" spans="1:18" ht="45" customHeight="1" x14ac:dyDescent="0.2">
      <c r="B20" s="101" t="str">
        <f>IF(VLOOKUP(1,区分,3)&gt;0,"介護予防ケアマネジメント",IF(VLOOKUP(2,区分,3)&gt;0,"～R6.3介護予防ケアマネジメント",""))</f>
        <v/>
      </c>
      <c r="C20" s="101"/>
      <c r="D20" s="101"/>
      <c r="E20" s="101"/>
      <c r="F20" s="101"/>
      <c r="G20" s="26" t="str">
        <f>IF(B20="","",VLOOKUP(B20,介護予防ケアマネジメント件数,2,0))</f>
        <v/>
      </c>
      <c r="H20" s="109" t="str">
        <f>IF(B20="","",IF(B20="介護予防ケアマネジメント",介護予防ケアマネジメント費,IF(B20="～R6.3介護予防ケアマネジメント",改定前介護予防ケアマネジメント費)))</f>
        <v/>
      </c>
      <c r="I20" s="109"/>
      <c r="J20" s="110" t="str">
        <f>IFERROR(G20*H20,"")</f>
        <v/>
      </c>
      <c r="K20" s="110"/>
      <c r="P20" s="99"/>
      <c r="Q20" s="100"/>
      <c r="R20" s="100"/>
    </row>
    <row r="21" spans="1:18" ht="45" customHeight="1" x14ac:dyDescent="0.2">
      <c r="B21" s="111" t="str">
        <f>IF(B20="","",IF(B20="介護予防ケアマネジメント",IF(VLOOKUP(2,区分,3)&gt;0,"～R6.3介護予防ケアマネジメント",IF(VLOOKUP(3,区分,3)&gt;0,"初回加算",IF(VLOOKUP(4,区分,3)&gt;0,"委託連携加算",""))),IF(B20="～R6.3介護予防ケアマネジメント",IF(VLOOKUP(3,区分,3)&gt;0,"初回加算",IF(VLOOKUP(4,区分,3)&gt;0,"委託連携加算","")))))</f>
        <v/>
      </c>
      <c r="C21" s="112"/>
      <c r="D21" s="112"/>
      <c r="E21" s="112"/>
      <c r="F21" s="113"/>
      <c r="G21" s="26" t="str">
        <f>IF(B21="","",VLOOKUP(B21,介護予防ケアマネジメント件数,2,0))</f>
        <v/>
      </c>
      <c r="H21" s="102" t="str">
        <f>IF(B21="","",IF(B21="～R6.3介護予防ケアマネジメント",改定前介護予防ケアマネジメント費,IF(B21="初回加算",初回加算,IF(B21="委託連携加算",委託連携加算))))</f>
        <v/>
      </c>
      <c r="I21" s="102"/>
      <c r="J21" s="110" t="str">
        <f>IFERROR(G21*H21,"")</f>
        <v/>
      </c>
      <c r="K21" s="110"/>
      <c r="P21" s="31"/>
      <c r="Q21" s="32"/>
      <c r="R21" s="32"/>
    </row>
    <row r="22" spans="1:18" ht="45" customHeight="1" x14ac:dyDescent="0.2">
      <c r="B22" s="101" t="str">
        <f>IF(OR(B21="",B21="委託連携加算"),"",IF(B21="～R6.3介護予防ケアマネジメント",IF(VLOOKUP(3,区分,3)&gt;0,"初回加算",IF(VLOOKUP(4,区分,3)&gt;0,"委託連携加算","")),IF(B21="初回加算",IF(VLOOKUP(4,区分,3)&gt;0,"委託連携加算",""),"")))</f>
        <v/>
      </c>
      <c r="C22" s="101"/>
      <c r="D22" s="101"/>
      <c r="E22" s="101"/>
      <c r="F22" s="101"/>
      <c r="G22" s="26" t="str">
        <f>IF(B22="","",VLOOKUP(B22,介護予防ケアマネジメント件数,2,0))</f>
        <v/>
      </c>
      <c r="H22" s="102" t="str">
        <f>IF(B22="","",IF(B22="初回加算",初回加算,IF(B22="委託連携加算",委託連携加算)))</f>
        <v/>
      </c>
      <c r="I22" s="102"/>
      <c r="J22" s="94" t="str">
        <f>IFERROR(G22*H22,"")</f>
        <v/>
      </c>
      <c r="K22" s="95"/>
    </row>
    <row r="23" spans="1:18" ht="45" customHeight="1" thickBot="1" x14ac:dyDescent="0.25">
      <c r="B23" s="92" t="str">
        <f>IF(OR(B22="",B22="委託連携加算"),"",IF(VLOOKUP(4,区分,3)&gt;0,"委託連携加算",""))</f>
        <v/>
      </c>
      <c r="C23" s="92"/>
      <c r="D23" s="92"/>
      <c r="E23" s="92"/>
      <c r="F23" s="92"/>
      <c r="G23" s="27" t="str">
        <f>IF(B23="","",VLOOKUP(B23,介護予防ケアマネジメント件数,2,0))</f>
        <v/>
      </c>
      <c r="H23" s="93" t="str">
        <f>IF(B23="","",委託連携加算)</f>
        <v/>
      </c>
      <c r="I23" s="93"/>
      <c r="J23" s="94" t="str">
        <f>IFERROR(G23*H23,"")</f>
        <v/>
      </c>
      <c r="K23" s="95"/>
    </row>
    <row r="24" spans="1:18" ht="45" customHeight="1" thickTop="1" x14ac:dyDescent="0.2">
      <c r="B24" s="96" t="s">
        <v>18</v>
      </c>
      <c r="C24" s="96"/>
      <c r="D24" s="96"/>
      <c r="E24" s="96"/>
      <c r="F24" s="96"/>
      <c r="G24" s="96"/>
      <c r="H24" s="96"/>
      <c r="I24" s="96"/>
      <c r="J24" s="97">
        <f>IFERROR(SUM(J20:K23),"")</f>
        <v>0</v>
      </c>
      <c r="K24" s="98"/>
    </row>
  </sheetData>
  <sheetProtection sheet="1" selectLockedCells="1"/>
  <mergeCells count="35">
    <mergeCell ref="B14:C15"/>
    <mergeCell ref="A1:K1"/>
    <mergeCell ref="B2:C2"/>
    <mergeCell ref="A5:E5"/>
    <mergeCell ref="A6:K6"/>
    <mergeCell ref="E8:F8"/>
    <mergeCell ref="E9:F9"/>
    <mergeCell ref="G9:K9"/>
    <mergeCell ref="E10:F10"/>
    <mergeCell ref="G10:K10"/>
    <mergeCell ref="E11:F11"/>
    <mergeCell ref="A13:D13"/>
    <mergeCell ref="G2:H2"/>
    <mergeCell ref="I2:J2"/>
    <mergeCell ref="G11:K11"/>
    <mergeCell ref="P20:R20"/>
    <mergeCell ref="B22:F22"/>
    <mergeCell ref="H22:I22"/>
    <mergeCell ref="J22:K22"/>
    <mergeCell ref="B16:K16"/>
    <mergeCell ref="A18:B18"/>
    <mergeCell ref="B19:F19"/>
    <mergeCell ref="H19:I19"/>
    <mergeCell ref="J19:K19"/>
    <mergeCell ref="H20:I20"/>
    <mergeCell ref="J20:K20"/>
    <mergeCell ref="B20:F20"/>
    <mergeCell ref="B21:F21"/>
    <mergeCell ref="H21:I21"/>
    <mergeCell ref="J21:K21"/>
    <mergeCell ref="B23:F23"/>
    <mergeCell ref="H23:I23"/>
    <mergeCell ref="J23:K23"/>
    <mergeCell ref="B24:I24"/>
    <mergeCell ref="J24:K24"/>
  </mergeCells>
  <phoneticPr fontId="1"/>
  <conditionalFormatting sqref="D2 F2 I2 G10">
    <cfRule type="containsBlanks" dxfId="5" priority="1">
      <formula>LEN(TRIM(D2))=0</formula>
    </cfRule>
  </conditionalFormatting>
  <dataValidations count="3">
    <dataValidation type="list" allowBlank="1" showInputMessage="1" showErrorMessage="1" sqref="I4" xr:uid="{6C0D0385-EDDF-4DA6-AD2D-E1E8E4256990}">
      <formula1>年</formula1>
    </dataValidation>
    <dataValidation type="list" allowBlank="1" showInputMessage="1" showErrorMessage="1" sqref="J4" xr:uid="{C99F87DC-AD24-4EEE-A79E-04A471874F2B}">
      <formula1>月</formula1>
    </dataValidation>
    <dataValidation type="list" allowBlank="1" showInputMessage="1" showErrorMessage="1" sqref="K4" xr:uid="{EC5BA5CF-B045-46F7-8705-C4E352ACD1FE}">
      <formula1>日</formula1>
    </dataValidation>
  </dataValidations>
  <printOptions horizontalCentered="1"/>
  <pageMargins left="0.78740157480314965" right="0.78740157480314965" top="0.78740157480314965" bottom="0.19685039370078741" header="0.31496062992125984" footer="0.31496062992125984"/>
  <pageSetup paperSize="9" scale="99"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選択してください" xr:uid="{B9F60747-2B35-48E5-A38D-72D52CC3CD51}">
          <x14:formula1>
            <xm:f>Sheet1!$B$2:$B$4</xm:f>
          </x14:formula1>
          <xm:sqref>I2:J2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E5DF-52DB-4A3C-AF9F-1D2F4B09E0AF}">
  <sheetPr codeName="Sheet2">
    <tabColor theme="9"/>
  </sheetPr>
  <dimension ref="A1:X61"/>
  <sheetViews>
    <sheetView view="pageBreakPreview" zoomScaleNormal="100" zoomScaleSheetLayoutView="100" workbookViewId="0">
      <selection activeCell="K11" sqref="K11"/>
    </sheetView>
  </sheetViews>
  <sheetFormatPr defaultColWidth="9" defaultRowHeight="13.2" x14ac:dyDescent="0.2"/>
  <cols>
    <col min="1" max="1" width="2.88671875" style="21" customWidth="1"/>
    <col min="2" max="2" width="14.6640625" style="21" customWidth="1"/>
    <col min="3" max="3" width="16.6640625" style="21" customWidth="1"/>
    <col min="4" max="4" width="18.6640625" style="21" customWidth="1"/>
    <col min="5" max="5" width="4.88671875" style="21" customWidth="1"/>
    <col min="6" max="6" width="6.88671875" style="21" bestFit="1" customWidth="1"/>
    <col min="7" max="7" width="12.6640625" style="21" customWidth="1"/>
    <col min="8" max="9" width="7.44140625" style="73" customWidth="1"/>
    <col min="10" max="11" width="9.109375" style="21" customWidth="1"/>
    <col min="12" max="12" width="17.6640625" style="21" customWidth="1"/>
    <col min="13" max="13" width="9" style="21"/>
    <col min="14" max="14" width="4.33203125" style="21" hidden="1" customWidth="1"/>
    <col min="15" max="16" width="3.6640625" style="21" hidden="1" customWidth="1"/>
    <col min="17" max="21" width="9" style="21"/>
    <col min="22" max="22" width="0" style="21" hidden="1" customWidth="1"/>
    <col min="23" max="23" width="29" style="21" hidden="1" customWidth="1"/>
    <col min="24" max="24" width="0" style="21" hidden="1" customWidth="1"/>
    <col min="25" max="16384" width="9" style="21"/>
  </cols>
  <sheetData>
    <row r="1" spans="1:24" ht="26.25" customHeight="1" x14ac:dyDescent="0.2">
      <c r="A1" s="20" t="s">
        <v>45</v>
      </c>
      <c r="B1" s="20"/>
      <c r="C1" s="20"/>
      <c r="D1" s="20"/>
      <c r="E1" s="20"/>
      <c r="F1" s="20"/>
      <c r="G1" s="139" t="str">
        <f>IF(請求書!D2="","",請求書!B2&amp;請求書!D2&amp;請求書!E2&amp;請求書!F2&amp;請求書!G2)</f>
        <v/>
      </c>
      <c r="H1" s="139"/>
      <c r="I1" s="139"/>
      <c r="J1" s="20"/>
      <c r="K1" s="20"/>
      <c r="L1" s="137"/>
      <c r="N1" s="20"/>
      <c r="O1" s="20"/>
      <c r="P1" s="20"/>
    </row>
    <row r="2" spans="1:24" ht="26.4" customHeight="1" thickBot="1" x14ac:dyDescent="0.25">
      <c r="A2" s="22"/>
      <c r="B2" s="144" t="str">
        <f>IF(請求書!I2="","",請求書!I2&amp;"請求分")</f>
        <v>三和包括請求分</v>
      </c>
      <c r="C2" s="145"/>
      <c r="D2" s="22"/>
      <c r="E2" s="22" t="s">
        <v>57</v>
      </c>
      <c r="F2" s="22"/>
      <c r="G2" s="143" t="str">
        <f>IF(請求書!G10="","",請求書!G10)</f>
        <v/>
      </c>
      <c r="H2" s="143"/>
      <c r="I2" s="143"/>
      <c r="J2" s="143"/>
      <c r="K2" s="143"/>
      <c r="L2" s="138"/>
      <c r="N2" s="22"/>
      <c r="O2" s="22"/>
      <c r="P2" s="22"/>
      <c r="V2" s="21">
        <v>1</v>
      </c>
      <c r="W2" s="21" t="s">
        <v>46</v>
      </c>
      <c r="X2" s="89">
        <f>COUNTIF(支援費件数1,介護予防ケアマネジメント費)+COUNTIF(支援費件数2,介護予防ケアマネジメント費)+COUNTIF(支援費件数3,介護予防ケアマネジメント費)</f>
        <v>0</v>
      </c>
    </row>
    <row r="3" spans="1:24" ht="27" customHeight="1" x14ac:dyDescent="0.15">
      <c r="A3" s="135" t="s">
        <v>2</v>
      </c>
      <c r="B3" s="148" t="s">
        <v>3</v>
      </c>
      <c r="C3" s="148" t="s">
        <v>1</v>
      </c>
      <c r="D3" s="148" t="s">
        <v>0</v>
      </c>
      <c r="E3" s="131" t="s">
        <v>50</v>
      </c>
      <c r="F3" s="141" t="s">
        <v>40</v>
      </c>
      <c r="G3" s="150" t="s">
        <v>59</v>
      </c>
      <c r="H3" s="79" t="s">
        <v>54</v>
      </c>
      <c r="I3" s="80" t="s">
        <v>55</v>
      </c>
      <c r="J3" s="146" t="s">
        <v>6</v>
      </c>
      <c r="K3" s="147"/>
      <c r="L3" s="140" t="s">
        <v>41</v>
      </c>
      <c r="N3" s="25" t="s">
        <v>51</v>
      </c>
      <c r="O3" s="60" t="s">
        <v>52</v>
      </c>
      <c r="P3" s="63" t="s">
        <v>53</v>
      </c>
      <c r="V3" s="21">
        <v>2</v>
      </c>
      <c r="W3" s="21" t="s">
        <v>47</v>
      </c>
      <c r="X3" s="21">
        <f>COUNTIF(支援費件数1,改定前介護予防ケアマネジメント費)+COUNTIF(支援費件数2,改定前介護予防ケアマネジメント費)+COUNTIF(支援費件数3,改定前介護予防ケアマネジメント費)</f>
        <v>0</v>
      </c>
    </row>
    <row r="4" spans="1:24" ht="17.100000000000001" customHeight="1" x14ac:dyDescent="0.2">
      <c r="A4" s="136"/>
      <c r="B4" s="149"/>
      <c r="C4" s="149"/>
      <c r="D4" s="149"/>
      <c r="E4" s="132"/>
      <c r="F4" s="142"/>
      <c r="G4" s="151"/>
      <c r="H4" s="152" t="s">
        <v>60</v>
      </c>
      <c r="I4" s="153"/>
      <c r="J4" s="51" t="s">
        <v>4</v>
      </c>
      <c r="K4" s="52" t="s">
        <v>5</v>
      </c>
      <c r="L4" s="140"/>
      <c r="N4" s="42"/>
      <c r="O4" s="61"/>
      <c r="P4" s="64"/>
      <c r="V4" s="21">
        <v>3</v>
      </c>
      <c r="W4" s="21" t="s">
        <v>42</v>
      </c>
      <c r="X4" s="21">
        <f>COUNTA(初回加算件数1)+COUNTA(初回加算件数2)+COUNTA(初回加算件数3)</f>
        <v>0</v>
      </c>
    </row>
    <row r="5" spans="1:24" ht="27.9" customHeight="1" x14ac:dyDescent="0.2">
      <c r="A5" s="23">
        <v>1</v>
      </c>
      <c r="B5" s="5"/>
      <c r="C5" s="5"/>
      <c r="D5" s="6"/>
      <c r="E5" s="56"/>
      <c r="F5" s="47"/>
      <c r="G5" s="38" t="str">
        <f t="shared" ref="G5:G22" si="0">IF(AND(C5&lt;&gt;"",D5&lt;&gt;"",E5&lt;&gt;"✓"),IF(F5="～R6.3",改定前介護予防ケアマネジメント費,介護予防ケアマネジメント費),"")</f>
        <v/>
      </c>
      <c r="H5" s="68"/>
      <c r="I5" s="69"/>
      <c r="J5" s="34"/>
      <c r="K5" s="35"/>
      <c r="L5" s="74"/>
      <c r="N5" s="62">
        <f t="shared" ref="N5:N22" si="1">COUNTA(C5:D5)</f>
        <v>0</v>
      </c>
      <c r="O5" s="62" t="str">
        <f t="shared" ref="O5:O22" si="2">IF(OR(C5="",D5=""),"",COUNTA(E5:F5))</f>
        <v/>
      </c>
      <c r="P5" s="65" t="str">
        <f t="shared" ref="P5:P22" si="3">IF(OR(C5="",D5="",E5="✓"),"",COUNTA(F5))</f>
        <v/>
      </c>
      <c r="V5" s="21">
        <v>4</v>
      </c>
      <c r="W5" s="21" t="s">
        <v>43</v>
      </c>
      <c r="X5" s="21">
        <f>COUNTA(委託連携1)+COUNTA(委託連携2)+COUNTA(委託連携3)</f>
        <v>0</v>
      </c>
    </row>
    <row r="6" spans="1:24" ht="27.9" customHeight="1" x14ac:dyDescent="0.2">
      <c r="A6" s="23">
        <v>2</v>
      </c>
      <c r="B6" s="5"/>
      <c r="C6" s="5"/>
      <c r="D6" s="6"/>
      <c r="E6" s="57"/>
      <c r="F6" s="40"/>
      <c r="G6" s="38" t="str">
        <f t="shared" si="0"/>
        <v/>
      </c>
      <c r="H6" s="68"/>
      <c r="I6" s="69"/>
      <c r="J6" s="36"/>
      <c r="K6" s="37"/>
      <c r="L6" s="74"/>
      <c r="N6" s="62">
        <f t="shared" si="1"/>
        <v>0</v>
      </c>
      <c r="O6" s="62" t="str">
        <f t="shared" si="2"/>
        <v/>
      </c>
      <c r="P6" s="65" t="str">
        <f t="shared" si="3"/>
        <v/>
      </c>
    </row>
    <row r="7" spans="1:24" ht="27.9" customHeight="1" x14ac:dyDescent="0.2">
      <c r="A7" s="23">
        <v>3</v>
      </c>
      <c r="B7" s="5"/>
      <c r="C7" s="5"/>
      <c r="D7" s="6"/>
      <c r="E7" s="57"/>
      <c r="F7" s="40"/>
      <c r="G7" s="38" t="str">
        <f t="shared" si="0"/>
        <v/>
      </c>
      <c r="H7" s="68"/>
      <c r="I7" s="69"/>
      <c r="J7" s="36"/>
      <c r="K7" s="37"/>
      <c r="L7" s="74"/>
      <c r="N7" s="62">
        <f t="shared" si="1"/>
        <v>0</v>
      </c>
      <c r="O7" s="62" t="str">
        <f t="shared" si="2"/>
        <v/>
      </c>
      <c r="P7" s="65" t="str">
        <f t="shared" si="3"/>
        <v/>
      </c>
    </row>
    <row r="8" spans="1:24" ht="27.9" customHeight="1" x14ac:dyDescent="0.2">
      <c r="A8" s="23">
        <v>4</v>
      </c>
      <c r="B8" s="5"/>
      <c r="C8" s="5"/>
      <c r="D8" s="6"/>
      <c r="E8" s="57"/>
      <c r="F8" s="40"/>
      <c r="G8" s="38" t="str">
        <f t="shared" si="0"/>
        <v/>
      </c>
      <c r="H8" s="70"/>
      <c r="I8" s="69"/>
      <c r="J8" s="36"/>
      <c r="K8" s="37"/>
      <c r="L8" s="74"/>
      <c r="N8" s="62">
        <f t="shared" si="1"/>
        <v>0</v>
      </c>
      <c r="O8" s="62" t="str">
        <f t="shared" si="2"/>
        <v/>
      </c>
      <c r="P8" s="65" t="str">
        <f t="shared" si="3"/>
        <v/>
      </c>
    </row>
    <row r="9" spans="1:24" ht="27.9" customHeight="1" x14ac:dyDescent="0.2">
      <c r="A9" s="23">
        <v>5</v>
      </c>
      <c r="B9" s="5"/>
      <c r="C9" s="5"/>
      <c r="D9" s="6"/>
      <c r="E9" s="57"/>
      <c r="F9" s="40"/>
      <c r="G9" s="38" t="str">
        <f t="shared" si="0"/>
        <v/>
      </c>
      <c r="H9" s="70"/>
      <c r="I9" s="69"/>
      <c r="J9" s="36"/>
      <c r="K9" s="37"/>
      <c r="L9" s="74"/>
      <c r="N9" s="62">
        <f t="shared" si="1"/>
        <v>0</v>
      </c>
      <c r="O9" s="62" t="str">
        <f t="shared" si="2"/>
        <v/>
      </c>
      <c r="P9" s="65" t="str">
        <f t="shared" si="3"/>
        <v/>
      </c>
    </row>
    <row r="10" spans="1:24" ht="27.9" customHeight="1" x14ac:dyDescent="0.2">
      <c r="A10" s="23">
        <v>6</v>
      </c>
      <c r="B10" s="5"/>
      <c r="C10" s="5"/>
      <c r="D10" s="6"/>
      <c r="E10" s="57"/>
      <c r="F10" s="40"/>
      <c r="G10" s="38" t="str">
        <f t="shared" si="0"/>
        <v/>
      </c>
      <c r="H10" s="68"/>
      <c r="I10" s="69"/>
      <c r="J10" s="36"/>
      <c r="K10" s="37"/>
      <c r="L10" s="74"/>
      <c r="N10" s="62">
        <f t="shared" si="1"/>
        <v>0</v>
      </c>
      <c r="O10" s="62" t="str">
        <f t="shared" si="2"/>
        <v/>
      </c>
      <c r="P10" s="65" t="str">
        <f t="shared" si="3"/>
        <v/>
      </c>
    </row>
    <row r="11" spans="1:24" ht="27.9" customHeight="1" x14ac:dyDescent="0.2">
      <c r="A11" s="23">
        <v>7</v>
      </c>
      <c r="B11" s="5"/>
      <c r="C11" s="5"/>
      <c r="D11" s="6"/>
      <c r="E11" s="57"/>
      <c r="F11" s="40"/>
      <c r="G11" s="38" t="str">
        <f t="shared" si="0"/>
        <v/>
      </c>
      <c r="H11" s="68"/>
      <c r="I11" s="69"/>
      <c r="J11" s="36"/>
      <c r="K11" s="37"/>
      <c r="L11" s="74"/>
      <c r="N11" s="62">
        <f t="shared" si="1"/>
        <v>0</v>
      </c>
      <c r="O11" s="62" t="str">
        <f t="shared" si="2"/>
        <v/>
      </c>
      <c r="P11" s="65" t="str">
        <f t="shared" si="3"/>
        <v/>
      </c>
    </row>
    <row r="12" spans="1:24" ht="27.9" customHeight="1" x14ac:dyDescent="0.2">
      <c r="A12" s="23">
        <v>8</v>
      </c>
      <c r="B12" s="5"/>
      <c r="C12" s="5"/>
      <c r="D12" s="6"/>
      <c r="E12" s="57"/>
      <c r="F12" s="40"/>
      <c r="G12" s="38" t="str">
        <f t="shared" si="0"/>
        <v/>
      </c>
      <c r="H12" s="68"/>
      <c r="I12" s="69"/>
      <c r="J12" s="36"/>
      <c r="K12" s="37"/>
      <c r="L12" s="74"/>
      <c r="N12" s="62">
        <f t="shared" si="1"/>
        <v>0</v>
      </c>
      <c r="O12" s="62" t="str">
        <f t="shared" si="2"/>
        <v/>
      </c>
      <c r="P12" s="65" t="str">
        <f t="shared" si="3"/>
        <v/>
      </c>
    </row>
    <row r="13" spans="1:24" ht="27.9" customHeight="1" x14ac:dyDescent="0.2">
      <c r="A13" s="23">
        <v>9</v>
      </c>
      <c r="B13" s="5"/>
      <c r="C13" s="5"/>
      <c r="D13" s="6"/>
      <c r="E13" s="57"/>
      <c r="F13" s="40"/>
      <c r="G13" s="38" t="str">
        <f t="shared" si="0"/>
        <v/>
      </c>
      <c r="H13" s="70"/>
      <c r="I13" s="69"/>
      <c r="J13" s="36"/>
      <c r="K13" s="37"/>
      <c r="L13" s="74"/>
      <c r="N13" s="62">
        <f t="shared" si="1"/>
        <v>0</v>
      </c>
      <c r="O13" s="62" t="str">
        <f t="shared" si="2"/>
        <v/>
      </c>
      <c r="P13" s="65" t="str">
        <f t="shared" si="3"/>
        <v/>
      </c>
    </row>
    <row r="14" spans="1:24" ht="27.9" customHeight="1" x14ac:dyDescent="0.2">
      <c r="A14" s="23">
        <v>10</v>
      </c>
      <c r="B14" s="5"/>
      <c r="C14" s="5"/>
      <c r="D14" s="6"/>
      <c r="E14" s="57"/>
      <c r="F14" s="40"/>
      <c r="G14" s="38" t="str">
        <f t="shared" si="0"/>
        <v/>
      </c>
      <c r="H14" s="70"/>
      <c r="I14" s="69"/>
      <c r="J14" s="36"/>
      <c r="K14" s="37"/>
      <c r="L14" s="74"/>
      <c r="N14" s="62">
        <f t="shared" si="1"/>
        <v>0</v>
      </c>
      <c r="O14" s="62" t="str">
        <f t="shared" si="2"/>
        <v/>
      </c>
      <c r="P14" s="65" t="str">
        <f t="shared" si="3"/>
        <v/>
      </c>
    </row>
    <row r="15" spans="1:24" ht="27.9" customHeight="1" x14ac:dyDescent="0.2">
      <c r="A15" s="23">
        <v>11</v>
      </c>
      <c r="B15" s="5"/>
      <c r="C15" s="5"/>
      <c r="D15" s="6"/>
      <c r="E15" s="57"/>
      <c r="F15" s="40"/>
      <c r="G15" s="38" t="str">
        <f t="shared" si="0"/>
        <v/>
      </c>
      <c r="H15" s="68"/>
      <c r="I15" s="69"/>
      <c r="J15" s="36"/>
      <c r="K15" s="37"/>
      <c r="L15" s="74"/>
      <c r="N15" s="62">
        <f t="shared" si="1"/>
        <v>0</v>
      </c>
      <c r="O15" s="62" t="str">
        <f t="shared" si="2"/>
        <v/>
      </c>
      <c r="P15" s="65" t="str">
        <f t="shared" si="3"/>
        <v/>
      </c>
    </row>
    <row r="16" spans="1:24" ht="27.9" customHeight="1" x14ac:dyDescent="0.2">
      <c r="A16" s="23">
        <v>12</v>
      </c>
      <c r="B16" s="5"/>
      <c r="C16" s="5"/>
      <c r="D16" s="6"/>
      <c r="E16" s="57"/>
      <c r="F16" s="40"/>
      <c r="G16" s="38" t="str">
        <f t="shared" si="0"/>
        <v/>
      </c>
      <c r="H16" s="68"/>
      <c r="I16" s="69"/>
      <c r="J16" s="36"/>
      <c r="K16" s="37"/>
      <c r="L16" s="74"/>
      <c r="N16" s="62">
        <f t="shared" si="1"/>
        <v>0</v>
      </c>
      <c r="O16" s="62" t="str">
        <f t="shared" si="2"/>
        <v/>
      </c>
      <c r="P16" s="65" t="str">
        <f t="shared" si="3"/>
        <v/>
      </c>
    </row>
    <row r="17" spans="1:16" ht="27.9" customHeight="1" x14ac:dyDescent="0.2">
      <c r="A17" s="23">
        <v>13</v>
      </c>
      <c r="B17" s="5"/>
      <c r="C17" s="5"/>
      <c r="D17" s="6"/>
      <c r="E17" s="57"/>
      <c r="F17" s="40"/>
      <c r="G17" s="38" t="str">
        <f t="shared" si="0"/>
        <v/>
      </c>
      <c r="H17" s="68"/>
      <c r="I17" s="69"/>
      <c r="J17" s="36"/>
      <c r="K17" s="37"/>
      <c r="L17" s="74"/>
      <c r="N17" s="62">
        <f t="shared" si="1"/>
        <v>0</v>
      </c>
      <c r="O17" s="62" t="str">
        <f t="shared" si="2"/>
        <v/>
      </c>
      <c r="P17" s="65" t="str">
        <f t="shared" si="3"/>
        <v/>
      </c>
    </row>
    <row r="18" spans="1:16" ht="27.75" customHeight="1" x14ac:dyDescent="0.2">
      <c r="A18" s="23">
        <v>14</v>
      </c>
      <c r="B18" s="5"/>
      <c r="C18" s="5"/>
      <c r="D18" s="6"/>
      <c r="E18" s="57"/>
      <c r="F18" s="40"/>
      <c r="G18" s="38" t="str">
        <f t="shared" si="0"/>
        <v/>
      </c>
      <c r="H18" s="68"/>
      <c r="I18" s="69"/>
      <c r="J18" s="36"/>
      <c r="K18" s="37"/>
      <c r="L18" s="74"/>
      <c r="N18" s="62">
        <f t="shared" si="1"/>
        <v>0</v>
      </c>
      <c r="O18" s="62" t="str">
        <f t="shared" si="2"/>
        <v/>
      </c>
      <c r="P18" s="65" t="str">
        <f t="shared" si="3"/>
        <v/>
      </c>
    </row>
    <row r="19" spans="1:16" ht="27.9" customHeight="1" x14ac:dyDescent="0.2">
      <c r="A19" s="23">
        <v>15</v>
      </c>
      <c r="B19" s="5"/>
      <c r="C19" s="5"/>
      <c r="D19" s="6"/>
      <c r="E19" s="57"/>
      <c r="F19" s="40"/>
      <c r="G19" s="38" t="str">
        <f t="shared" si="0"/>
        <v/>
      </c>
      <c r="H19" s="68"/>
      <c r="I19" s="69"/>
      <c r="J19" s="36"/>
      <c r="K19" s="37"/>
      <c r="L19" s="74"/>
      <c r="N19" s="62">
        <f t="shared" si="1"/>
        <v>0</v>
      </c>
      <c r="O19" s="62" t="str">
        <f t="shared" si="2"/>
        <v/>
      </c>
      <c r="P19" s="65" t="str">
        <f t="shared" si="3"/>
        <v/>
      </c>
    </row>
    <row r="20" spans="1:16" ht="27.9" customHeight="1" x14ac:dyDescent="0.2">
      <c r="A20" s="23">
        <v>16</v>
      </c>
      <c r="B20" s="5"/>
      <c r="C20" s="5"/>
      <c r="D20" s="6"/>
      <c r="E20" s="57"/>
      <c r="F20" s="40"/>
      <c r="G20" s="38" t="str">
        <f t="shared" si="0"/>
        <v/>
      </c>
      <c r="H20" s="68"/>
      <c r="I20" s="69"/>
      <c r="J20" s="36"/>
      <c r="K20" s="37"/>
      <c r="L20" s="74"/>
      <c r="N20" s="62">
        <f t="shared" si="1"/>
        <v>0</v>
      </c>
      <c r="O20" s="62" t="str">
        <f t="shared" si="2"/>
        <v/>
      </c>
      <c r="P20" s="65" t="str">
        <f t="shared" si="3"/>
        <v/>
      </c>
    </row>
    <row r="21" spans="1:16" ht="27.9" customHeight="1" x14ac:dyDescent="0.2">
      <c r="A21" s="23">
        <v>17</v>
      </c>
      <c r="B21" s="5"/>
      <c r="C21" s="5"/>
      <c r="D21" s="6"/>
      <c r="E21" s="58"/>
      <c r="F21" s="40"/>
      <c r="G21" s="38" t="str">
        <f t="shared" si="0"/>
        <v/>
      </c>
      <c r="H21" s="70"/>
      <c r="I21" s="69"/>
      <c r="J21" s="36"/>
      <c r="K21" s="37"/>
      <c r="L21" s="74"/>
      <c r="N21" s="62">
        <f t="shared" si="1"/>
        <v>0</v>
      </c>
      <c r="O21" s="62" t="str">
        <f t="shared" si="2"/>
        <v/>
      </c>
      <c r="P21" s="65" t="str">
        <f t="shared" si="3"/>
        <v/>
      </c>
    </row>
    <row r="22" spans="1:16" ht="27.9" customHeight="1" thickBot="1" x14ac:dyDescent="0.25">
      <c r="A22" s="24">
        <v>18</v>
      </c>
      <c r="B22" s="30"/>
      <c r="C22" s="9"/>
      <c r="D22" s="10"/>
      <c r="E22" s="10"/>
      <c r="F22" s="44"/>
      <c r="G22" s="39" t="str">
        <f t="shared" si="0"/>
        <v/>
      </c>
      <c r="H22" s="71"/>
      <c r="I22" s="72"/>
      <c r="J22" s="48"/>
      <c r="K22" s="49"/>
      <c r="L22" s="75"/>
      <c r="N22" s="53">
        <f t="shared" si="1"/>
        <v>0</v>
      </c>
      <c r="O22" s="53" t="str">
        <f t="shared" si="2"/>
        <v/>
      </c>
      <c r="P22" s="53" t="str">
        <f t="shared" si="3"/>
        <v/>
      </c>
    </row>
    <row r="23" spans="1:16" ht="24.9" customHeight="1" thickTop="1" x14ac:dyDescent="0.2">
      <c r="A23" s="129" t="str">
        <f>IF(N42=0,"合計","頁計")</f>
        <v>合計</v>
      </c>
      <c r="B23" s="130"/>
      <c r="C23" s="86">
        <f>IF(A23="頁計","",COUNTA(C5:C22))</f>
        <v>0</v>
      </c>
      <c r="D23" s="87">
        <f>IF(N23-O23&lt;=0,0,N23-O23)</f>
        <v>0</v>
      </c>
      <c r="E23" s="133">
        <f>P23</f>
        <v>0</v>
      </c>
      <c r="F23" s="134"/>
      <c r="G23" s="81">
        <f>SUM(G5:G22)</f>
        <v>0</v>
      </c>
      <c r="H23" s="85">
        <f>COUNTA(H5:H22)</f>
        <v>0</v>
      </c>
      <c r="I23" s="85">
        <f>COUNTA(I5:I22)</f>
        <v>0</v>
      </c>
      <c r="J23" s="33"/>
      <c r="K23" s="33"/>
      <c r="L23" s="41"/>
      <c r="N23" s="55">
        <f>COUNTIF(N5:N22,2)</f>
        <v>0</v>
      </c>
      <c r="O23" s="55">
        <f>COUNTIF(O5:O22,"&gt;=1")</f>
        <v>0</v>
      </c>
      <c r="P23" s="88">
        <f>SUM(P5:P22)</f>
        <v>0</v>
      </c>
    </row>
    <row r="24" spans="1:16" ht="27.9" customHeight="1" x14ac:dyDescent="0.2">
      <c r="A24" s="23">
        <v>19</v>
      </c>
      <c r="B24" s="5"/>
      <c r="C24" s="5"/>
      <c r="D24" s="83"/>
      <c r="E24" s="56"/>
      <c r="F24" s="47"/>
      <c r="G24" s="45" t="str">
        <f t="shared" ref="G24:G41" si="4">IF(AND(C24&lt;&gt;"",D24&lt;&gt;"",E24&lt;&gt;"✓"),IF(F24="～R6.3",改定前介護予防ケアマネジメント費,介護予防ケアマネジメント費),"")</f>
        <v/>
      </c>
      <c r="H24" s="68"/>
      <c r="I24" s="69"/>
      <c r="J24" s="50"/>
      <c r="K24" s="37"/>
      <c r="L24" s="76"/>
      <c r="N24" s="62">
        <f t="shared" ref="N24:N41" si="5">COUNTA(C24:D24)</f>
        <v>0</v>
      </c>
      <c r="O24" s="62" t="str">
        <f t="shared" ref="O24:O41" si="6">IF(OR(C24="",D24=""),"",COUNTA(E24:F24))</f>
        <v/>
      </c>
      <c r="P24" s="67" t="str">
        <f t="shared" ref="P24:P41" si="7">IF(OR(C24="",D24="",E24="✓"),"",COUNTA(F24))</f>
        <v/>
      </c>
    </row>
    <row r="25" spans="1:16" ht="27.9" customHeight="1" x14ac:dyDescent="0.2">
      <c r="A25" s="23">
        <v>20</v>
      </c>
      <c r="B25" s="5"/>
      <c r="C25" s="5"/>
      <c r="D25" s="83"/>
      <c r="E25" s="57"/>
      <c r="F25" s="40"/>
      <c r="G25" s="43" t="str">
        <f t="shared" si="4"/>
        <v/>
      </c>
      <c r="H25" s="68"/>
      <c r="I25" s="69"/>
      <c r="J25" s="36"/>
      <c r="K25" s="37"/>
      <c r="L25" s="76"/>
      <c r="N25" s="62">
        <f t="shared" si="5"/>
        <v>0</v>
      </c>
      <c r="O25" s="62" t="str">
        <f t="shared" si="6"/>
        <v/>
      </c>
      <c r="P25" s="66" t="str">
        <f t="shared" si="7"/>
        <v/>
      </c>
    </row>
    <row r="26" spans="1:16" ht="27.9" customHeight="1" x14ac:dyDescent="0.2">
      <c r="A26" s="23">
        <v>21</v>
      </c>
      <c r="B26" s="5"/>
      <c r="C26" s="5"/>
      <c r="D26" s="83"/>
      <c r="E26" s="57"/>
      <c r="F26" s="40"/>
      <c r="G26" s="38" t="str">
        <f t="shared" si="4"/>
        <v/>
      </c>
      <c r="H26" s="68"/>
      <c r="I26" s="69"/>
      <c r="J26" s="36"/>
      <c r="K26" s="37"/>
      <c r="L26" s="76"/>
      <c r="N26" s="62">
        <f t="shared" si="5"/>
        <v>0</v>
      </c>
      <c r="O26" s="62" t="str">
        <f t="shared" si="6"/>
        <v/>
      </c>
      <c r="P26" s="66" t="str">
        <f t="shared" si="7"/>
        <v/>
      </c>
    </row>
    <row r="27" spans="1:16" ht="27.9" customHeight="1" x14ac:dyDescent="0.2">
      <c r="A27" s="23">
        <v>22</v>
      </c>
      <c r="B27" s="5"/>
      <c r="C27" s="5"/>
      <c r="D27" s="83"/>
      <c r="E27" s="57"/>
      <c r="F27" s="40"/>
      <c r="G27" s="38" t="str">
        <f t="shared" si="4"/>
        <v/>
      </c>
      <c r="H27" s="70"/>
      <c r="I27" s="69"/>
      <c r="J27" s="36"/>
      <c r="K27" s="37"/>
      <c r="L27" s="77"/>
      <c r="N27" s="62">
        <f t="shared" si="5"/>
        <v>0</v>
      </c>
      <c r="O27" s="62" t="str">
        <f t="shared" si="6"/>
        <v/>
      </c>
      <c r="P27" s="66" t="str">
        <f t="shared" si="7"/>
        <v/>
      </c>
    </row>
    <row r="28" spans="1:16" ht="27.9" customHeight="1" x14ac:dyDescent="0.2">
      <c r="A28" s="23">
        <v>23</v>
      </c>
      <c r="B28" s="5"/>
      <c r="C28" s="5"/>
      <c r="D28" s="83"/>
      <c r="E28" s="57"/>
      <c r="F28" s="40"/>
      <c r="G28" s="38" t="str">
        <f t="shared" si="4"/>
        <v/>
      </c>
      <c r="H28" s="70"/>
      <c r="I28" s="69"/>
      <c r="J28" s="36"/>
      <c r="K28" s="37"/>
      <c r="L28" s="77"/>
      <c r="N28" s="62">
        <f t="shared" si="5"/>
        <v>0</v>
      </c>
      <c r="O28" s="62" t="str">
        <f t="shared" si="6"/>
        <v/>
      </c>
      <c r="P28" s="66" t="str">
        <f t="shared" si="7"/>
        <v/>
      </c>
    </row>
    <row r="29" spans="1:16" ht="27.9" customHeight="1" x14ac:dyDescent="0.2">
      <c r="A29" s="23">
        <v>24</v>
      </c>
      <c r="B29" s="5"/>
      <c r="C29" s="5"/>
      <c r="D29" s="83"/>
      <c r="E29" s="57"/>
      <c r="F29" s="40"/>
      <c r="G29" s="38" t="str">
        <f t="shared" si="4"/>
        <v/>
      </c>
      <c r="H29" s="68"/>
      <c r="I29" s="69"/>
      <c r="J29" s="36"/>
      <c r="K29" s="37"/>
      <c r="L29" s="77"/>
      <c r="N29" s="62">
        <f t="shared" si="5"/>
        <v>0</v>
      </c>
      <c r="O29" s="62" t="str">
        <f t="shared" si="6"/>
        <v/>
      </c>
      <c r="P29" s="66" t="str">
        <f t="shared" si="7"/>
        <v/>
      </c>
    </row>
    <row r="30" spans="1:16" ht="27.9" customHeight="1" x14ac:dyDescent="0.2">
      <c r="A30" s="23">
        <v>25</v>
      </c>
      <c r="B30" s="5"/>
      <c r="C30" s="5"/>
      <c r="D30" s="83"/>
      <c r="E30" s="57"/>
      <c r="F30" s="40"/>
      <c r="G30" s="38" t="str">
        <f t="shared" si="4"/>
        <v/>
      </c>
      <c r="H30" s="68"/>
      <c r="I30" s="69"/>
      <c r="J30" s="36"/>
      <c r="K30" s="37"/>
      <c r="L30" s="77"/>
      <c r="N30" s="62">
        <f t="shared" si="5"/>
        <v>0</v>
      </c>
      <c r="O30" s="62" t="str">
        <f t="shared" si="6"/>
        <v/>
      </c>
      <c r="P30" s="66" t="str">
        <f t="shared" si="7"/>
        <v/>
      </c>
    </row>
    <row r="31" spans="1:16" ht="27.9" customHeight="1" x14ac:dyDescent="0.2">
      <c r="A31" s="23">
        <v>26</v>
      </c>
      <c r="B31" s="5"/>
      <c r="C31" s="5"/>
      <c r="D31" s="83"/>
      <c r="E31" s="57"/>
      <c r="F31" s="40"/>
      <c r="G31" s="38" t="str">
        <f t="shared" si="4"/>
        <v/>
      </c>
      <c r="H31" s="68"/>
      <c r="I31" s="69"/>
      <c r="J31" s="36"/>
      <c r="K31" s="37"/>
      <c r="L31" s="77"/>
      <c r="N31" s="62">
        <f t="shared" si="5"/>
        <v>0</v>
      </c>
      <c r="O31" s="62" t="str">
        <f t="shared" si="6"/>
        <v/>
      </c>
      <c r="P31" s="66" t="str">
        <f t="shared" si="7"/>
        <v/>
      </c>
    </row>
    <row r="32" spans="1:16" ht="27.9" customHeight="1" x14ac:dyDescent="0.2">
      <c r="A32" s="23">
        <v>27</v>
      </c>
      <c r="B32" s="5"/>
      <c r="C32" s="7"/>
      <c r="D32" s="84"/>
      <c r="E32" s="58"/>
      <c r="F32" s="40"/>
      <c r="G32" s="46" t="str">
        <f t="shared" si="4"/>
        <v/>
      </c>
      <c r="H32" s="70"/>
      <c r="I32" s="69"/>
      <c r="J32" s="36"/>
      <c r="K32" s="37"/>
      <c r="L32" s="77"/>
      <c r="N32" s="62">
        <f t="shared" si="5"/>
        <v>0</v>
      </c>
      <c r="O32" s="62" t="str">
        <f t="shared" si="6"/>
        <v/>
      </c>
      <c r="P32" s="66" t="str">
        <f t="shared" si="7"/>
        <v/>
      </c>
    </row>
    <row r="33" spans="1:16" ht="27.9" customHeight="1" x14ac:dyDescent="0.2">
      <c r="A33" s="23">
        <v>28</v>
      </c>
      <c r="B33" s="5"/>
      <c r="C33" s="7"/>
      <c r="D33" s="84"/>
      <c r="E33" s="58"/>
      <c r="F33" s="40"/>
      <c r="G33" s="46" t="str">
        <f t="shared" si="4"/>
        <v/>
      </c>
      <c r="H33" s="70"/>
      <c r="I33" s="69"/>
      <c r="J33" s="36"/>
      <c r="K33" s="37"/>
      <c r="L33" s="77"/>
      <c r="N33" s="62">
        <f t="shared" si="5"/>
        <v>0</v>
      </c>
      <c r="O33" s="62" t="str">
        <f t="shared" si="6"/>
        <v/>
      </c>
      <c r="P33" s="66" t="str">
        <f t="shared" si="7"/>
        <v/>
      </c>
    </row>
    <row r="34" spans="1:16" ht="27.9" customHeight="1" x14ac:dyDescent="0.2">
      <c r="A34" s="23">
        <v>29</v>
      </c>
      <c r="B34" s="5"/>
      <c r="C34" s="7"/>
      <c r="D34" s="84"/>
      <c r="E34" s="58"/>
      <c r="F34" s="40"/>
      <c r="G34" s="46" t="str">
        <f t="shared" si="4"/>
        <v/>
      </c>
      <c r="H34" s="68"/>
      <c r="I34" s="69"/>
      <c r="J34" s="36"/>
      <c r="K34" s="37"/>
      <c r="L34" s="77"/>
      <c r="N34" s="62">
        <f t="shared" si="5"/>
        <v>0</v>
      </c>
      <c r="O34" s="62" t="str">
        <f t="shared" si="6"/>
        <v/>
      </c>
      <c r="P34" s="66" t="str">
        <f t="shared" si="7"/>
        <v/>
      </c>
    </row>
    <row r="35" spans="1:16" ht="27.9" customHeight="1" x14ac:dyDescent="0.2">
      <c r="A35" s="23">
        <v>30</v>
      </c>
      <c r="B35" s="5"/>
      <c r="C35" s="7"/>
      <c r="D35" s="84"/>
      <c r="E35" s="58"/>
      <c r="F35" s="40"/>
      <c r="G35" s="46" t="str">
        <f t="shared" si="4"/>
        <v/>
      </c>
      <c r="H35" s="68"/>
      <c r="I35" s="69"/>
      <c r="J35" s="36"/>
      <c r="K35" s="37"/>
      <c r="L35" s="77"/>
      <c r="N35" s="62">
        <f t="shared" si="5"/>
        <v>0</v>
      </c>
      <c r="O35" s="62" t="str">
        <f t="shared" si="6"/>
        <v/>
      </c>
      <c r="P35" s="66" t="str">
        <f t="shared" si="7"/>
        <v/>
      </c>
    </row>
    <row r="36" spans="1:16" ht="27.9" customHeight="1" x14ac:dyDescent="0.2">
      <c r="A36" s="23">
        <v>31</v>
      </c>
      <c r="B36" s="5"/>
      <c r="C36" s="7"/>
      <c r="D36" s="8"/>
      <c r="E36" s="58"/>
      <c r="F36" s="40"/>
      <c r="G36" s="46" t="str">
        <f t="shared" si="4"/>
        <v/>
      </c>
      <c r="H36" s="68"/>
      <c r="I36" s="69"/>
      <c r="J36" s="36"/>
      <c r="K36" s="37"/>
      <c r="L36" s="77"/>
      <c r="N36" s="62">
        <f t="shared" si="5"/>
        <v>0</v>
      </c>
      <c r="O36" s="62" t="str">
        <f t="shared" si="6"/>
        <v/>
      </c>
      <c r="P36" s="66" t="str">
        <f t="shared" si="7"/>
        <v/>
      </c>
    </row>
    <row r="37" spans="1:16" ht="27.9" customHeight="1" x14ac:dyDescent="0.2">
      <c r="A37" s="23">
        <v>32</v>
      </c>
      <c r="B37" s="5"/>
      <c r="C37" s="5"/>
      <c r="D37" s="6"/>
      <c r="E37" s="57"/>
      <c r="F37" s="40"/>
      <c r="G37" s="38" t="str">
        <f t="shared" si="4"/>
        <v/>
      </c>
      <c r="H37" s="68"/>
      <c r="I37" s="69"/>
      <c r="J37" s="36"/>
      <c r="K37" s="37"/>
      <c r="L37" s="76"/>
      <c r="N37" s="62">
        <f t="shared" si="5"/>
        <v>0</v>
      </c>
      <c r="O37" s="62" t="str">
        <f t="shared" si="6"/>
        <v/>
      </c>
      <c r="P37" s="66" t="str">
        <f t="shared" si="7"/>
        <v/>
      </c>
    </row>
    <row r="38" spans="1:16" ht="27.9" customHeight="1" x14ac:dyDescent="0.2">
      <c r="A38" s="23">
        <v>33</v>
      </c>
      <c r="B38" s="5"/>
      <c r="C38" s="5"/>
      <c r="D38" s="6"/>
      <c r="E38" s="57"/>
      <c r="F38" s="40"/>
      <c r="G38" s="38" t="str">
        <f t="shared" si="4"/>
        <v/>
      </c>
      <c r="H38" s="68"/>
      <c r="I38" s="69"/>
      <c r="J38" s="36"/>
      <c r="K38" s="37"/>
      <c r="L38" s="76"/>
      <c r="N38" s="62">
        <f t="shared" si="5"/>
        <v>0</v>
      </c>
      <c r="O38" s="62" t="str">
        <f t="shared" si="6"/>
        <v/>
      </c>
      <c r="P38" s="66" t="str">
        <f t="shared" si="7"/>
        <v/>
      </c>
    </row>
    <row r="39" spans="1:16" ht="27.9" customHeight="1" x14ac:dyDescent="0.2">
      <c r="A39" s="23">
        <v>34</v>
      </c>
      <c r="B39" s="5"/>
      <c r="C39" s="5"/>
      <c r="D39" s="6"/>
      <c r="E39" s="57"/>
      <c r="F39" s="40"/>
      <c r="G39" s="38" t="str">
        <f t="shared" si="4"/>
        <v/>
      </c>
      <c r="H39" s="68"/>
      <c r="I39" s="69"/>
      <c r="J39" s="36"/>
      <c r="K39" s="37"/>
      <c r="L39" s="76"/>
      <c r="N39" s="62">
        <f t="shared" si="5"/>
        <v>0</v>
      </c>
      <c r="O39" s="62" t="str">
        <f t="shared" si="6"/>
        <v/>
      </c>
      <c r="P39" s="66" t="str">
        <f t="shared" si="7"/>
        <v/>
      </c>
    </row>
    <row r="40" spans="1:16" ht="27.9" customHeight="1" x14ac:dyDescent="0.2">
      <c r="A40" s="23">
        <v>35</v>
      </c>
      <c r="B40" s="5"/>
      <c r="C40" s="7"/>
      <c r="D40" s="8"/>
      <c r="E40" s="58"/>
      <c r="F40" s="40"/>
      <c r="G40" s="46" t="str">
        <f t="shared" si="4"/>
        <v/>
      </c>
      <c r="H40" s="70"/>
      <c r="I40" s="69"/>
      <c r="J40" s="36"/>
      <c r="K40" s="37"/>
      <c r="L40" s="77"/>
      <c r="N40" s="62">
        <f t="shared" si="5"/>
        <v>0</v>
      </c>
      <c r="O40" s="62" t="str">
        <f t="shared" si="6"/>
        <v/>
      </c>
      <c r="P40" s="66" t="str">
        <f t="shared" si="7"/>
        <v/>
      </c>
    </row>
    <row r="41" spans="1:16" ht="27.9" customHeight="1" thickBot="1" x14ac:dyDescent="0.25">
      <c r="A41" s="25">
        <v>36</v>
      </c>
      <c r="B41" s="30"/>
      <c r="C41" s="9"/>
      <c r="D41" s="10"/>
      <c r="E41" s="59"/>
      <c r="F41" s="44"/>
      <c r="G41" s="39" t="str">
        <f t="shared" si="4"/>
        <v/>
      </c>
      <c r="H41" s="71"/>
      <c r="I41" s="72"/>
      <c r="J41" s="48"/>
      <c r="K41" s="49"/>
      <c r="L41" s="78"/>
      <c r="N41" s="53">
        <f t="shared" si="5"/>
        <v>0</v>
      </c>
      <c r="O41" s="53" t="str">
        <f t="shared" si="6"/>
        <v/>
      </c>
      <c r="P41" s="53" t="str">
        <f t="shared" si="7"/>
        <v/>
      </c>
    </row>
    <row r="42" spans="1:16" ht="24.9" customHeight="1" thickTop="1" x14ac:dyDescent="0.2">
      <c r="A42" s="129" t="str">
        <f>IF(N61=0,"合計","頁計")</f>
        <v>合計</v>
      </c>
      <c r="B42" s="130"/>
      <c r="C42" s="86">
        <f>IF(A42="頁計","",COUNTA(C5:C22)+COUNTA(C24:C41))</f>
        <v>0</v>
      </c>
      <c r="D42" s="87">
        <f>IF(A42="頁計",IF((N42-O42)&lt;=0,0,N42-O42),IF((N23+N42)-(O23+O42)&lt;=0,0,(N23+N42)-(O23+O42)))</f>
        <v>0</v>
      </c>
      <c r="E42" s="133">
        <f>IF(A42="頁計",P42,P23+P42)</f>
        <v>0</v>
      </c>
      <c r="F42" s="134"/>
      <c r="G42" s="81">
        <f>IF(A42="頁計",SUM(G24:G41),SUM(G5:G22,G24:G41))</f>
        <v>0</v>
      </c>
      <c r="H42" s="82">
        <f>IF(A42="頁計",COUNTA(H24:H41),COUNTA(H5:H22,H24:H41))</f>
        <v>0</v>
      </c>
      <c r="I42" s="82">
        <f>IF(A42="頁計",COUNTA(I24:I41),COUNTA(I5:I22,I24:I41))</f>
        <v>0</v>
      </c>
      <c r="J42" s="33"/>
      <c r="K42" s="33"/>
      <c r="L42" s="11"/>
      <c r="N42" s="55">
        <f>COUNTIF(N24:N41,2)</f>
        <v>0</v>
      </c>
      <c r="O42" s="54">
        <f>COUNTIF(O24:O41,"&gt;=1")</f>
        <v>0</v>
      </c>
      <c r="P42" s="55">
        <f>SUM(P24:P41)</f>
        <v>0</v>
      </c>
    </row>
    <row r="43" spans="1:16" ht="27.75" customHeight="1" x14ac:dyDescent="0.2">
      <c r="A43" s="23">
        <v>37</v>
      </c>
      <c r="B43" s="5"/>
      <c r="C43" s="7"/>
      <c r="D43" s="84"/>
      <c r="E43" s="56"/>
      <c r="F43" s="47"/>
      <c r="G43" s="45" t="str">
        <f t="shared" ref="G43:G60" si="8">IF(AND(C43&lt;&gt;"",D43&lt;&gt;"",E43&lt;&gt;"✓"),IF(F43="～R6.3",改定前介護予防ケアマネジメント費,介護予防ケアマネジメント費),"")</f>
        <v/>
      </c>
      <c r="H43" s="68"/>
      <c r="I43" s="69"/>
      <c r="J43" s="50"/>
      <c r="K43" s="37"/>
      <c r="L43" s="76"/>
      <c r="N43" s="62">
        <f t="shared" ref="N43:N60" si="9">COUNTA(C43:D43)</f>
        <v>0</v>
      </c>
      <c r="O43" s="62" t="str">
        <f t="shared" ref="O43:O60" si="10">IF(OR(C43="",D43=""),"",COUNTA(E43:F43))</f>
        <v/>
      </c>
      <c r="P43" s="66" t="str">
        <f t="shared" ref="P43:P60" si="11">IF(OR(C43="",D43="",E43="✓"),"",COUNTA(F43))</f>
        <v/>
      </c>
    </row>
    <row r="44" spans="1:16" ht="27.75" customHeight="1" x14ac:dyDescent="0.2">
      <c r="A44" s="23">
        <v>38</v>
      </c>
      <c r="B44" s="5"/>
      <c r="C44" s="5"/>
      <c r="D44" s="83"/>
      <c r="E44" s="57"/>
      <c r="F44" s="40"/>
      <c r="G44" s="43" t="str">
        <f t="shared" si="8"/>
        <v/>
      </c>
      <c r="H44" s="68"/>
      <c r="I44" s="69"/>
      <c r="J44" s="36"/>
      <c r="K44" s="37"/>
      <c r="L44" s="76"/>
      <c r="N44" s="62">
        <f t="shared" si="9"/>
        <v>0</v>
      </c>
      <c r="O44" s="62" t="str">
        <f t="shared" si="10"/>
        <v/>
      </c>
      <c r="P44" s="66" t="str">
        <f t="shared" si="11"/>
        <v/>
      </c>
    </row>
    <row r="45" spans="1:16" ht="27.75" customHeight="1" x14ac:dyDescent="0.2">
      <c r="A45" s="23">
        <v>39</v>
      </c>
      <c r="B45" s="5"/>
      <c r="C45" s="5"/>
      <c r="D45" s="83"/>
      <c r="E45" s="57"/>
      <c r="F45" s="40"/>
      <c r="G45" s="38" t="str">
        <f t="shared" si="8"/>
        <v/>
      </c>
      <c r="H45" s="68"/>
      <c r="I45" s="69"/>
      <c r="J45" s="36"/>
      <c r="K45" s="37"/>
      <c r="L45" s="76"/>
      <c r="N45" s="62">
        <f t="shared" si="9"/>
        <v>0</v>
      </c>
      <c r="O45" s="62" t="str">
        <f t="shared" si="10"/>
        <v/>
      </c>
      <c r="P45" s="66" t="str">
        <f t="shared" si="11"/>
        <v/>
      </c>
    </row>
    <row r="46" spans="1:16" ht="27.75" customHeight="1" x14ac:dyDescent="0.2">
      <c r="A46" s="23">
        <v>40</v>
      </c>
      <c r="B46" s="5"/>
      <c r="C46" s="5"/>
      <c r="D46" s="83"/>
      <c r="E46" s="57"/>
      <c r="F46" s="40"/>
      <c r="G46" s="38" t="str">
        <f t="shared" si="8"/>
        <v/>
      </c>
      <c r="H46" s="70"/>
      <c r="I46" s="69"/>
      <c r="J46" s="36"/>
      <c r="K46" s="37"/>
      <c r="L46" s="77"/>
      <c r="N46" s="62">
        <f t="shared" si="9"/>
        <v>0</v>
      </c>
      <c r="O46" s="62" t="str">
        <f t="shared" si="10"/>
        <v/>
      </c>
      <c r="P46" s="66" t="str">
        <f t="shared" si="11"/>
        <v/>
      </c>
    </row>
    <row r="47" spans="1:16" ht="27.75" customHeight="1" x14ac:dyDescent="0.2">
      <c r="A47" s="23">
        <v>41</v>
      </c>
      <c r="B47" s="5"/>
      <c r="C47" s="5"/>
      <c r="D47" s="83"/>
      <c r="E47" s="57"/>
      <c r="F47" s="40"/>
      <c r="G47" s="38" t="str">
        <f t="shared" si="8"/>
        <v/>
      </c>
      <c r="H47" s="70"/>
      <c r="I47" s="69"/>
      <c r="J47" s="36"/>
      <c r="K47" s="37"/>
      <c r="L47" s="77"/>
      <c r="N47" s="62">
        <f t="shared" si="9"/>
        <v>0</v>
      </c>
      <c r="O47" s="62" t="str">
        <f t="shared" si="10"/>
        <v/>
      </c>
      <c r="P47" s="66" t="str">
        <f t="shared" si="11"/>
        <v/>
      </c>
    </row>
    <row r="48" spans="1:16" ht="27.75" customHeight="1" x14ac:dyDescent="0.2">
      <c r="A48" s="23">
        <v>42</v>
      </c>
      <c r="B48" s="5"/>
      <c r="C48" s="5"/>
      <c r="D48" s="83"/>
      <c r="E48" s="57"/>
      <c r="F48" s="40"/>
      <c r="G48" s="38" t="str">
        <f t="shared" si="8"/>
        <v/>
      </c>
      <c r="H48" s="68"/>
      <c r="I48" s="69"/>
      <c r="J48" s="36"/>
      <c r="K48" s="37"/>
      <c r="L48" s="77"/>
      <c r="N48" s="62">
        <f t="shared" si="9"/>
        <v>0</v>
      </c>
      <c r="O48" s="62" t="str">
        <f t="shared" si="10"/>
        <v/>
      </c>
      <c r="P48" s="66" t="str">
        <f t="shared" si="11"/>
        <v/>
      </c>
    </row>
    <row r="49" spans="1:16" ht="27.75" customHeight="1" x14ac:dyDescent="0.2">
      <c r="A49" s="23">
        <v>43</v>
      </c>
      <c r="B49" s="5"/>
      <c r="C49" s="5"/>
      <c r="D49" s="83"/>
      <c r="E49" s="57"/>
      <c r="F49" s="40"/>
      <c r="G49" s="38" t="str">
        <f t="shared" si="8"/>
        <v/>
      </c>
      <c r="H49" s="68"/>
      <c r="I49" s="69"/>
      <c r="J49" s="36"/>
      <c r="K49" s="37"/>
      <c r="L49" s="77"/>
      <c r="N49" s="62">
        <f t="shared" si="9"/>
        <v>0</v>
      </c>
      <c r="O49" s="62" t="str">
        <f t="shared" si="10"/>
        <v/>
      </c>
      <c r="P49" s="66" t="str">
        <f t="shared" si="11"/>
        <v/>
      </c>
    </row>
    <row r="50" spans="1:16" ht="27.75" customHeight="1" x14ac:dyDescent="0.2">
      <c r="A50" s="23">
        <v>44</v>
      </c>
      <c r="B50" s="5"/>
      <c r="C50" s="5"/>
      <c r="D50" s="83"/>
      <c r="E50" s="57"/>
      <c r="F50" s="40"/>
      <c r="G50" s="38" t="str">
        <f t="shared" si="8"/>
        <v/>
      </c>
      <c r="H50" s="68"/>
      <c r="I50" s="69"/>
      <c r="J50" s="36"/>
      <c r="K50" s="37"/>
      <c r="L50" s="77"/>
      <c r="N50" s="62">
        <f t="shared" si="9"/>
        <v>0</v>
      </c>
      <c r="O50" s="62" t="str">
        <f t="shared" si="10"/>
        <v/>
      </c>
      <c r="P50" s="66" t="str">
        <f t="shared" si="11"/>
        <v/>
      </c>
    </row>
    <row r="51" spans="1:16" ht="27.75" customHeight="1" x14ac:dyDescent="0.2">
      <c r="A51" s="23">
        <v>45</v>
      </c>
      <c r="B51" s="5"/>
      <c r="C51" s="7"/>
      <c r="D51" s="8"/>
      <c r="E51" s="58"/>
      <c r="F51" s="40"/>
      <c r="G51" s="46" t="str">
        <f t="shared" si="8"/>
        <v/>
      </c>
      <c r="H51" s="70"/>
      <c r="I51" s="69"/>
      <c r="J51" s="36"/>
      <c r="K51" s="37"/>
      <c r="L51" s="77"/>
      <c r="N51" s="62">
        <f t="shared" si="9"/>
        <v>0</v>
      </c>
      <c r="O51" s="62" t="str">
        <f t="shared" si="10"/>
        <v/>
      </c>
      <c r="P51" s="66" t="str">
        <f t="shared" si="11"/>
        <v/>
      </c>
    </row>
    <row r="52" spans="1:16" ht="27.75" customHeight="1" x14ac:dyDescent="0.2">
      <c r="A52" s="23">
        <v>46</v>
      </c>
      <c r="B52" s="5"/>
      <c r="C52" s="7"/>
      <c r="D52" s="8"/>
      <c r="E52" s="58"/>
      <c r="F52" s="40"/>
      <c r="G52" s="46" t="str">
        <f t="shared" si="8"/>
        <v/>
      </c>
      <c r="H52" s="70"/>
      <c r="I52" s="69"/>
      <c r="J52" s="36"/>
      <c r="K52" s="37"/>
      <c r="L52" s="77"/>
      <c r="N52" s="62">
        <f t="shared" si="9"/>
        <v>0</v>
      </c>
      <c r="O52" s="62" t="str">
        <f t="shared" si="10"/>
        <v/>
      </c>
      <c r="P52" s="66" t="str">
        <f t="shared" si="11"/>
        <v/>
      </c>
    </row>
    <row r="53" spans="1:16" ht="27.75" customHeight="1" x14ac:dyDescent="0.2">
      <c r="A53" s="23">
        <v>47</v>
      </c>
      <c r="B53" s="5"/>
      <c r="C53" s="7"/>
      <c r="D53" s="8"/>
      <c r="E53" s="58"/>
      <c r="F53" s="40"/>
      <c r="G53" s="46" t="str">
        <f t="shared" si="8"/>
        <v/>
      </c>
      <c r="H53" s="68"/>
      <c r="I53" s="69"/>
      <c r="J53" s="36"/>
      <c r="K53" s="37"/>
      <c r="L53" s="77"/>
      <c r="N53" s="62">
        <f t="shared" si="9"/>
        <v>0</v>
      </c>
      <c r="O53" s="62" t="str">
        <f t="shared" si="10"/>
        <v/>
      </c>
      <c r="P53" s="66" t="str">
        <f t="shared" si="11"/>
        <v/>
      </c>
    </row>
    <row r="54" spans="1:16" ht="27.75" customHeight="1" x14ac:dyDescent="0.2">
      <c r="A54" s="23">
        <v>48</v>
      </c>
      <c r="B54" s="5"/>
      <c r="C54" s="7"/>
      <c r="D54" s="8"/>
      <c r="E54" s="58"/>
      <c r="F54" s="40"/>
      <c r="G54" s="46" t="str">
        <f t="shared" si="8"/>
        <v/>
      </c>
      <c r="H54" s="68"/>
      <c r="I54" s="69"/>
      <c r="J54" s="36"/>
      <c r="K54" s="37"/>
      <c r="L54" s="77"/>
      <c r="N54" s="62">
        <f t="shared" si="9"/>
        <v>0</v>
      </c>
      <c r="O54" s="62" t="str">
        <f t="shared" si="10"/>
        <v/>
      </c>
      <c r="P54" s="66" t="str">
        <f t="shared" si="11"/>
        <v/>
      </c>
    </row>
    <row r="55" spans="1:16" ht="27.75" customHeight="1" x14ac:dyDescent="0.2">
      <c r="A55" s="23">
        <v>49</v>
      </c>
      <c r="B55" s="5"/>
      <c r="C55" s="7"/>
      <c r="D55" s="8"/>
      <c r="E55" s="58"/>
      <c r="F55" s="40"/>
      <c r="G55" s="46" t="str">
        <f t="shared" si="8"/>
        <v/>
      </c>
      <c r="H55" s="68"/>
      <c r="I55" s="69"/>
      <c r="J55" s="36"/>
      <c r="K55" s="37"/>
      <c r="L55" s="77"/>
      <c r="N55" s="62">
        <f t="shared" si="9"/>
        <v>0</v>
      </c>
      <c r="O55" s="62" t="str">
        <f t="shared" si="10"/>
        <v/>
      </c>
      <c r="P55" s="66" t="str">
        <f t="shared" si="11"/>
        <v/>
      </c>
    </row>
    <row r="56" spans="1:16" ht="27.75" customHeight="1" x14ac:dyDescent="0.2">
      <c r="A56" s="23">
        <v>50</v>
      </c>
      <c r="B56" s="5"/>
      <c r="C56" s="5"/>
      <c r="D56" s="6"/>
      <c r="E56" s="57"/>
      <c r="F56" s="40"/>
      <c r="G56" s="38" t="str">
        <f t="shared" si="8"/>
        <v/>
      </c>
      <c r="H56" s="68"/>
      <c r="I56" s="69"/>
      <c r="J56" s="36"/>
      <c r="K56" s="37"/>
      <c r="L56" s="76"/>
      <c r="N56" s="62">
        <f t="shared" si="9"/>
        <v>0</v>
      </c>
      <c r="O56" s="62" t="str">
        <f t="shared" si="10"/>
        <v/>
      </c>
      <c r="P56" s="66" t="str">
        <f t="shared" si="11"/>
        <v/>
      </c>
    </row>
    <row r="57" spans="1:16" ht="27.75" customHeight="1" x14ac:dyDescent="0.2">
      <c r="A57" s="23">
        <v>51</v>
      </c>
      <c r="B57" s="5"/>
      <c r="C57" s="5"/>
      <c r="D57" s="6"/>
      <c r="E57" s="57"/>
      <c r="F57" s="40"/>
      <c r="G57" s="38" t="str">
        <f t="shared" si="8"/>
        <v/>
      </c>
      <c r="H57" s="68"/>
      <c r="I57" s="69"/>
      <c r="J57" s="36"/>
      <c r="K57" s="37"/>
      <c r="L57" s="76"/>
      <c r="N57" s="62">
        <f t="shared" si="9"/>
        <v>0</v>
      </c>
      <c r="O57" s="62" t="str">
        <f t="shared" si="10"/>
        <v/>
      </c>
      <c r="P57" s="66" t="str">
        <f t="shared" si="11"/>
        <v/>
      </c>
    </row>
    <row r="58" spans="1:16" ht="27.75" customHeight="1" x14ac:dyDescent="0.2">
      <c r="A58" s="23">
        <v>52</v>
      </c>
      <c r="B58" s="5"/>
      <c r="C58" s="5"/>
      <c r="D58" s="6"/>
      <c r="E58" s="57"/>
      <c r="F58" s="40"/>
      <c r="G58" s="38" t="str">
        <f t="shared" si="8"/>
        <v/>
      </c>
      <c r="H58" s="68"/>
      <c r="I58" s="69"/>
      <c r="J58" s="36"/>
      <c r="K58" s="37"/>
      <c r="L58" s="76"/>
      <c r="N58" s="62">
        <f t="shared" si="9"/>
        <v>0</v>
      </c>
      <c r="O58" s="62" t="str">
        <f t="shared" si="10"/>
        <v/>
      </c>
      <c r="P58" s="66" t="str">
        <f t="shared" si="11"/>
        <v/>
      </c>
    </row>
    <row r="59" spans="1:16" ht="27.75" customHeight="1" x14ac:dyDescent="0.2">
      <c r="A59" s="23">
        <v>53</v>
      </c>
      <c r="B59" s="5"/>
      <c r="C59" s="7"/>
      <c r="D59" s="8"/>
      <c r="E59" s="58"/>
      <c r="F59" s="40"/>
      <c r="G59" s="46" t="str">
        <f t="shared" si="8"/>
        <v/>
      </c>
      <c r="H59" s="70"/>
      <c r="I59" s="69"/>
      <c r="J59" s="36"/>
      <c r="K59" s="37"/>
      <c r="L59" s="77"/>
      <c r="N59" s="62">
        <f t="shared" si="9"/>
        <v>0</v>
      </c>
      <c r="O59" s="62" t="str">
        <f t="shared" si="10"/>
        <v/>
      </c>
      <c r="P59" s="66" t="str">
        <f t="shared" si="11"/>
        <v/>
      </c>
    </row>
    <row r="60" spans="1:16" ht="27.75" customHeight="1" thickBot="1" x14ac:dyDescent="0.25">
      <c r="A60" s="23">
        <v>54</v>
      </c>
      <c r="B60" s="30"/>
      <c r="C60" s="9"/>
      <c r="D60" s="10"/>
      <c r="E60" s="59"/>
      <c r="F60" s="44"/>
      <c r="G60" s="39" t="str">
        <f t="shared" si="8"/>
        <v/>
      </c>
      <c r="H60" s="71"/>
      <c r="I60" s="72"/>
      <c r="J60" s="48"/>
      <c r="K60" s="49"/>
      <c r="L60" s="78"/>
      <c r="N60" s="53">
        <f t="shared" si="9"/>
        <v>0</v>
      </c>
      <c r="O60" s="53" t="str">
        <f t="shared" si="10"/>
        <v/>
      </c>
      <c r="P60" s="53" t="str">
        <f t="shared" si="11"/>
        <v/>
      </c>
    </row>
    <row r="61" spans="1:16" ht="24.75" customHeight="1" thickTop="1" x14ac:dyDescent="0.2">
      <c r="A61" s="129" t="s">
        <v>61</v>
      </c>
      <c r="B61" s="130"/>
      <c r="C61" s="86">
        <f>COUNTA(C5:C22)+COUNTA(C24:C41)+COUNTA(C43:C60)</f>
        <v>0</v>
      </c>
      <c r="D61" s="87">
        <f>IF((N23+N42+N61)-(O23+O42+O61)&lt;=0,0,(N23+N42+N61)-(O23+O42+O61))</f>
        <v>0</v>
      </c>
      <c r="E61" s="133">
        <f>P23+P42+P61</f>
        <v>0</v>
      </c>
      <c r="F61" s="134"/>
      <c r="G61" s="81">
        <f>SUM(G5:G22,G24:G41,G43:G60)</f>
        <v>0</v>
      </c>
      <c r="H61" s="82">
        <f>COUNTA(H5:H22,H24:H41,H43:H60)</f>
        <v>0</v>
      </c>
      <c r="I61" s="82">
        <f>COUNTA(I5:I22,I24:I41,I43:I60)</f>
        <v>0</v>
      </c>
      <c r="J61" s="33"/>
      <c r="K61" s="33"/>
      <c r="L61" s="11"/>
      <c r="N61" s="55">
        <f>COUNTIF(N43:N60,2)</f>
        <v>0</v>
      </c>
      <c r="O61" s="54">
        <f>COUNTIF(O43:O60,"&gt;=1")</f>
        <v>0</v>
      </c>
      <c r="P61" s="55">
        <f>SUM(P43:P60)</f>
        <v>0</v>
      </c>
    </row>
  </sheetData>
  <sheetProtection sheet="1" selectLockedCells="1"/>
  <mergeCells count="20">
    <mergeCell ref="L1:L2"/>
    <mergeCell ref="G1:I1"/>
    <mergeCell ref="L3:L4"/>
    <mergeCell ref="F3:F4"/>
    <mergeCell ref="A23:B23"/>
    <mergeCell ref="G2:K2"/>
    <mergeCell ref="B2:C2"/>
    <mergeCell ref="J3:K3"/>
    <mergeCell ref="B3:B4"/>
    <mergeCell ref="C3:C4"/>
    <mergeCell ref="D3:D4"/>
    <mergeCell ref="G3:G4"/>
    <mergeCell ref="H4:I4"/>
    <mergeCell ref="A61:B61"/>
    <mergeCell ref="E3:E4"/>
    <mergeCell ref="E23:F23"/>
    <mergeCell ref="E42:F42"/>
    <mergeCell ref="E61:F61"/>
    <mergeCell ref="A42:B42"/>
    <mergeCell ref="A3:A4"/>
  </mergeCells>
  <phoneticPr fontId="1"/>
  <conditionalFormatting sqref="G1:G2 B2">
    <cfRule type="containsBlanks" dxfId="4" priority="4">
      <formula>LEN(TRIM(B1))=0</formula>
    </cfRule>
  </conditionalFormatting>
  <conditionalFormatting sqref="H5:H22 H24:H41 H43:H60">
    <cfRule type="expression" dxfId="3" priority="2">
      <formula>AND(G5="",H5&lt;&gt;"")</formula>
    </cfRule>
  </conditionalFormatting>
  <conditionalFormatting sqref="I5:I22 I24:I41 I43:I60">
    <cfRule type="expression" dxfId="2" priority="1">
      <formula>AND(G5="",I5&lt;&gt;"")</formula>
    </cfRule>
  </conditionalFormatting>
  <printOptions horizontalCentered="1"/>
  <pageMargins left="0.19685039370078741" right="0.19685039370078741" top="0.27559055118110237" bottom="0.19685039370078741" header="0.31496062992125984" footer="0.31496062992125984"/>
  <pageSetup paperSize="9" scale="96" orientation="landscape" r:id="rId1"/>
  <ignoredErrors>
    <ignoredError sqref="G23 N23:P23 N42:P42 G42"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3A33E5F-5F29-49A8-A29A-862E3D612D99}">
          <x14:formula1>
            <xm:f>Sheet1!$J$6:$J$7</xm:f>
          </x14:formula1>
          <xm:sqref>H5:I22 H24:I41 H43:I60 E5:E22 E24:E41 E43:E60</xm:sqref>
        </x14:dataValidation>
        <x14:dataValidation type="list" allowBlank="1" showInputMessage="1" showErrorMessage="1" xr:uid="{73889C4E-1202-4358-B311-C89CF43A8F41}">
          <x14:formula1>
            <xm:f>Sheet1!$I$6:$I$19</xm:f>
          </x14:formula1>
          <xm:sqref>F5:F22 F24:F41 F43:F60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5486-6B46-4E36-8709-7B3246583836}">
  <sheetPr>
    <tabColor theme="8"/>
  </sheetPr>
  <dimension ref="A1:R24"/>
  <sheetViews>
    <sheetView view="pageBreakPreview" zoomScaleNormal="100" zoomScaleSheetLayoutView="100" workbookViewId="0">
      <selection activeCell="G2" sqref="G2:K2"/>
    </sheetView>
  </sheetViews>
  <sheetFormatPr defaultColWidth="9" defaultRowHeight="13.2" x14ac:dyDescent="0.2"/>
  <cols>
    <col min="1" max="1" width="5.6640625" style="13" customWidth="1"/>
    <col min="2" max="2" width="10.6640625" style="13" customWidth="1"/>
    <col min="3" max="11" width="7.88671875" style="13" customWidth="1"/>
    <col min="12" max="16384" width="9" style="13"/>
  </cols>
  <sheetData>
    <row r="1" spans="1:13" ht="60" customHeight="1" x14ac:dyDescent="0.2">
      <c r="A1" s="118" t="s">
        <v>44</v>
      </c>
      <c r="B1" s="118"/>
      <c r="C1" s="118"/>
      <c r="D1" s="118"/>
      <c r="E1" s="118"/>
      <c r="F1" s="118"/>
      <c r="G1" s="118"/>
      <c r="H1" s="118"/>
      <c r="I1" s="118"/>
      <c r="J1" s="118"/>
      <c r="K1" s="118"/>
    </row>
    <row r="2" spans="1:13" ht="39.9" customHeight="1" x14ac:dyDescent="0.3">
      <c r="A2" s="18"/>
      <c r="B2" s="119" t="s">
        <v>22</v>
      </c>
      <c r="C2" s="119"/>
      <c r="D2" s="19"/>
      <c r="E2" s="18" t="s">
        <v>19</v>
      </c>
      <c r="F2" s="19"/>
      <c r="G2" s="126" t="s">
        <v>21</v>
      </c>
      <c r="H2" s="126"/>
      <c r="I2" s="127" t="s">
        <v>25</v>
      </c>
      <c r="J2" s="127"/>
      <c r="K2" s="18"/>
    </row>
    <row r="3" spans="1:13" ht="30" customHeight="1" x14ac:dyDescent="0.2">
      <c r="A3" s="17"/>
      <c r="B3" s="17"/>
      <c r="C3" s="17"/>
      <c r="D3" s="17"/>
      <c r="E3" s="17"/>
      <c r="F3" s="17"/>
      <c r="G3" s="17"/>
      <c r="H3" s="17"/>
      <c r="I3" s="17"/>
      <c r="J3" s="17"/>
      <c r="K3" s="17"/>
    </row>
    <row r="4" spans="1:13" ht="24.9" customHeight="1" x14ac:dyDescent="0.2">
      <c r="A4" s="15"/>
      <c r="B4" s="15"/>
      <c r="C4" s="15"/>
      <c r="D4" s="15"/>
      <c r="E4" s="15"/>
      <c r="F4" s="15"/>
      <c r="G4" s="16"/>
      <c r="H4" s="90" t="s">
        <v>20</v>
      </c>
      <c r="I4" s="28" t="s">
        <v>68</v>
      </c>
      <c r="J4" s="28" t="s">
        <v>69</v>
      </c>
      <c r="K4" s="29" t="s">
        <v>70</v>
      </c>
    </row>
    <row r="5" spans="1:13" ht="24.9" customHeight="1" x14ac:dyDescent="0.2">
      <c r="A5" s="120" t="s">
        <v>58</v>
      </c>
      <c r="B5" s="120"/>
      <c r="C5" s="120"/>
      <c r="D5" s="120"/>
      <c r="E5" s="120"/>
      <c r="F5" s="15"/>
      <c r="G5" s="15"/>
      <c r="H5" s="15"/>
    </row>
    <row r="6" spans="1:13" ht="24.9" customHeight="1" x14ac:dyDescent="0.2">
      <c r="A6" s="121" t="str">
        <f>IF(I2="","",IF(I2="古河包括","　社会福祉法人　古河市社会福祉協議会　御中",IF(I2="三和包括","　医療法人社団　友志会　御中","　社会福祉法人　愛和会　御中")))</f>
        <v>　社会福祉法人　愛和会　御中</v>
      </c>
      <c r="B6" s="121"/>
      <c r="C6" s="121"/>
      <c r="D6" s="121"/>
      <c r="E6" s="121"/>
      <c r="F6" s="121"/>
      <c r="G6" s="121"/>
      <c r="H6" s="121"/>
      <c r="I6" s="121"/>
      <c r="J6" s="121"/>
      <c r="K6" s="121"/>
    </row>
    <row r="7" spans="1:13" ht="24.9" customHeight="1" x14ac:dyDescent="0.2">
      <c r="A7" s="15"/>
      <c r="B7" s="15"/>
      <c r="C7" s="15"/>
      <c r="D7" s="15"/>
      <c r="E7" s="15"/>
      <c r="F7" s="15"/>
      <c r="G7" s="15"/>
      <c r="H7" s="15"/>
    </row>
    <row r="8" spans="1:13" ht="30" customHeight="1" x14ac:dyDescent="0.2">
      <c r="A8" s="14"/>
      <c r="B8" s="15"/>
      <c r="C8" s="15"/>
      <c r="D8" s="15"/>
      <c r="E8" s="122" t="s">
        <v>7</v>
      </c>
      <c r="F8" s="122"/>
      <c r="G8" s="15"/>
      <c r="H8" s="15"/>
      <c r="I8" s="15"/>
    </row>
    <row r="9" spans="1:13" ht="30" customHeight="1" x14ac:dyDescent="0.2">
      <c r="E9" s="104" t="s">
        <v>8</v>
      </c>
      <c r="F9" s="104"/>
      <c r="G9" s="123"/>
      <c r="H9" s="123"/>
      <c r="I9" s="123"/>
      <c r="J9" s="123"/>
      <c r="K9" s="123"/>
      <c r="L9" s="15"/>
      <c r="M9" s="15"/>
    </row>
    <row r="10" spans="1:13" ht="35.1" customHeight="1" x14ac:dyDescent="0.2">
      <c r="E10" s="104" t="s">
        <v>9</v>
      </c>
      <c r="F10" s="104"/>
      <c r="G10" s="123"/>
      <c r="H10" s="123"/>
      <c r="I10" s="123"/>
      <c r="J10" s="123"/>
      <c r="K10" s="123"/>
      <c r="L10" s="15"/>
      <c r="M10" s="15"/>
    </row>
    <row r="11" spans="1:13" ht="30" customHeight="1" x14ac:dyDescent="0.2">
      <c r="E11" s="124" t="s">
        <v>10</v>
      </c>
      <c r="F11" s="124"/>
      <c r="G11" s="128"/>
      <c r="H11" s="128"/>
      <c r="I11" s="128"/>
      <c r="J11" s="128"/>
      <c r="K11" s="128"/>
      <c r="L11" s="15"/>
      <c r="M11" s="15"/>
    </row>
    <row r="12" spans="1:13" ht="35.1" customHeight="1" x14ac:dyDescent="0.2">
      <c r="E12" s="14"/>
      <c r="F12" s="15"/>
      <c r="G12" s="15"/>
      <c r="H12" s="15"/>
      <c r="I12" s="15"/>
      <c r="J12" s="15"/>
      <c r="K12" s="15"/>
      <c r="L12" s="15"/>
    </row>
    <row r="13" spans="1:13" ht="24.9" customHeight="1" thickBot="1" x14ac:dyDescent="0.25">
      <c r="A13" s="125" t="s">
        <v>11</v>
      </c>
      <c r="B13" s="125"/>
      <c r="C13" s="125"/>
      <c r="D13" s="125"/>
    </row>
    <row r="14" spans="1:13" ht="30" customHeight="1" thickTop="1" x14ac:dyDescent="0.2">
      <c r="B14" s="114" t="s">
        <v>28</v>
      </c>
      <c r="C14" s="115"/>
      <c r="D14" s="1" t="s">
        <v>12</v>
      </c>
      <c r="E14" s="1" t="s">
        <v>13</v>
      </c>
      <c r="F14" s="1" t="s">
        <v>14</v>
      </c>
      <c r="G14" s="1" t="s">
        <v>15</v>
      </c>
      <c r="H14" s="1" t="s">
        <v>12</v>
      </c>
      <c r="I14" s="1" t="s">
        <v>13</v>
      </c>
      <c r="J14" s="1" t="s">
        <v>14</v>
      </c>
      <c r="K14" s="2" t="s">
        <v>16</v>
      </c>
    </row>
    <row r="15" spans="1:13" ht="54.9" customHeight="1" thickBot="1" x14ac:dyDescent="0.25">
      <c r="B15" s="116"/>
      <c r="C15" s="117"/>
      <c r="D15" s="3"/>
      <c r="E15" s="3" t="str">
        <f>IF(OR(G15="￥",F15="￥",F15=""),"",IF(INT(J24/1000000),MOD(INT(J24/1000000),10),"￥"))</f>
        <v/>
      </c>
      <c r="F15" s="3" t="str">
        <f>IF(OR(G15="￥",G15=""),"",IF(INT(J24/100000),MOD(INT(J24/100000),10),"￥"))</f>
        <v/>
      </c>
      <c r="G15" s="3" t="str">
        <f>IF(J24=0,"",IF(INT(J24/10000),MOD(INT(J24/10000),10),"￥"))</f>
        <v/>
      </c>
      <c r="H15" s="3" t="str">
        <f>IF(INT(J24/1000),MOD(INT(J24/1000),10),"")</f>
        <v/>
      </c>
      <c r="I15" s="3" t="str">
        <f>IF(INT(J24/100),MOD(INT(J24/100),10),"")</f>
        <v/>
      </c>
      <c r="J15" s="3" t="str">
        <f>IF(INT(J24/10),MOD(INT(J24/10),10),"")</f>
        <v/>
      </c>
      <c r="K15" s="4" t="str">
        <f>IF(INT(J24/1),MOD(INT(J24/1),10),"")</f>
        <v/>
      </c>
    </row>
    <row r="16" spans="1:13" ht="24.9" customHeight="1" thickTop="1" x14ac:dyDescent="0.2">
      <c r="B16" s="103"/>
      <c r="C16" s="103"/>
      <c r="D16" s="103"/>
      <c r="E16" s="103"/>
      <c r="F16" s="103"/>
      <c r="G16" s="103"/>
      <c r="H16" s="103"/>
      <c r="I16" s="103"/>
      <c r="J16" s="103"/>
      <c r="K16" s="103"/>
    </row>
    <row r="17" spans="1:18" ht="20.100000000000001" customHeight="1" x14ac:dyDescent="0.2"/>
    <row r="18" spans="1:18" ht="24.9" customHeight="1" x14ac:dyDescent="0.2">
      <c r="A18" s="104" t="s">
        <v>17</v>
      </c>
      <c r="B18" s="104"/>
    </row>
    <row r="19" spans="1:18" ht="45" customHeight="1" x14ac:dyDescent="0.2">
      <c r="B19" s="105" t="s">
        <v>30</v>
      </c>
      <c r="C19" s="105"/>
      <c r="D19" s="105"/>
      <c r="E19" s="105"/>
      <c r="F19" s="105"/>
      <c r="G19" s="12" t="s">
        <v>31</v>
      </c>
      <c r="H19" s="106" t="s">
        <v>29</v>
      </c>
      <c r="I19" s="105"/>
      <c r="J19" s="107" t="s">
        <v>32</v>
      </c>
      <c r="K19" s="108"/>
    </row>
    <row r="20" spans="1:18" ht="45" customHeight="1" x14ac:dyDescent="0.2">
      <c r="B20" s="101" t="s">
        <v>98</v>
      </c>
      <c r="C20" s="101"/>
      <c r="D20" s="101"/>
      <c r="E20" s="101"/>
      <c r="F20" s="101"/>
      <c r="G20" s="91" t="s">
        <v>99</v>
      </c>
      <c r="H20" s="109">
        <f>IF(B20="","",IF(B20="介護予防ケアマネジメント",介護予防ケアマネジメント費,IF(B20="～R6.3介護予防ケアマネジメント",改定前介護予防ケアマネジメント費)))</f>
        <v>4512</v>
      </c>
      <c r="I20" s="109"/>
      <c r="J20" s="110" t="s">
        <v>100</v>
      </c>
      <c r="K20" s="110"/>
      <c r="P20" s="99"/>
      <c r="Q20" s="100"/>
      <c r="R20" s="100"/>
    </row>
    <row r="21" spans="1:18" ht="45" customHeight="1" x14ac:dyDescent="0.2">
      <c r="B21" s="111" t="s">
        <v>101</v>
      </c>
      <c r="C21" s="112"/>
      <c r="D21" s="112"/>
      <c r="E21" s="112"/>
      <c r="F21" s="113"/>
      <c r="G21" s="91" t="s">
        <v>99</v>
      </c>
      <c r="H21" s="102">
        <f>IF(B21="","",IF(B21="～R6.3介護予防ケアマネジメント",改定前介護予防ケアマネジメント費,IF(B21="初回加算",初回加算,IF(B21="委託連携加算",委託連携加算))))</f>
        <v>3063</v>
      </c>
      <c r="I21" s="102"/>
      <c r="J21" s="110" t="s">
        <v>100</v>
      </c>
      <c r="K21" s="110"/>
      <c r="P21" s="31"/>
      <c r="Q21" s="32"/>
      <c r="R21" s="32"/>
    </row>
    <row r="22" spans="1:18" ht="45" customHeight="1" x14ac:dyDescent="0.2">
      <c r="B22" s="101" t="s">
        <v>27</v>
      </c>
      <c r="C22" s="101"/>
      <c r="D22" s="101"/>
      <c r="E22" s="101"/>
      <c r="F22" s="101"/>
      <c r="G22" s="91" t="s">
        <v>99</v>
      </c>
      <c r="H22" s="102">
        <f>IF(B22="","",IF(B22="初回加算",初回加算,IF(B22="委託連携加算",委託連携加算)))</f>
        <v>3063</v>
      </c>
      <c r="I22" s="102"/>
      <c r="J22" s="94" t="s">
        <v>100</v>
      </c>
      <c r="K22" s="95"/>
    </row>
    <row r="23" spans="1:18" ht="45" customHeight="1" thickBot="1" x14ac:dyDescent="0.25">
      <c r="B23" s="92" t="str">
        <f>IF(OR(B22="",B22="委託連携加算"),"",IF(VLOOKUP(4,区分,3)&gt;0,"委託連携加算",""))</f>
        <v/>
      </c>
      <c r="C23" s="92"/>
      <c r="D23" s="92"/>
      <c r="E23" s="92"/>
      <c r="F23" s="92"/>
      <c r="G23" s="27" t="str">
        <f>IF(B23="","",VLOOKUP(B23,介護予防ケアマネジメント件数,2,0))</f>
        <v/>
      </c>
      <c r="H23" s="93" t="str">
        <f>IF(B23="","",委託連携加算)</f>
        <v/>
      </c>
      <c r="I23" s="93"/>
      <c r="J23" s="94" t="str">
        <f>IFERROR(G23*H23,"")</f>
        <v/>
      </c>
      <c r="K23" s="95"/>
    </row>
    <row r="24" spans="1:18" ht="45" customHeight="1" thickTop="1" x14ac:dyDescent="0.2">
      <c r="B24" s="96" t="s">
        <v>18</v>
      </c>
      <c r="C24" s="96"/>
      <c r="D24" s="96"/>
      <c r="E24" s="96"/>
      <c r="F24" s="96"/>
      <c r="G24" s="96"/>
      <c r="H24" s="96"/>
      <c r="I24" s="96"/>
      <c r="J24" s="97">
        <f>IFERROR(SUM(J20:K23),"")</f>
        <v>0</v>
      </c>
      <c r="K24" s="98"/>
    </row>
  </sheetData>
  <sheetProtection selectLockedCells="1"/>
  <mergeCells count="35">
    <mergeCell ref="E11:F11"/>
    <mergeCell ref="G11:K11"/>
    <mergeCell ref="A1:K1"/>
    <mergeCell ref="B2:C2"/>
    <mergeCell ref="G2:H2"/>
    <mergeCell ref="I2:J2"/>
    <mergeCell ref="A5:E5"/>
    <mergeCell ref="A6:K6"/>
    <mergeCell ref="E8:F8"/>
    <mergeCell ref="E9:F9"/>
    <mergeCell ref="G9:K9"/>
    <mergeCell ref="E10:F10"/>
    <mergeCell ref="G10:K10"/>
    <mergeCell ref="A13:D13"/>
    <mergeCell ref="B14:C15"/>
    <mergeCell ref="B16:K16"/>
    <mergeCell ref="A18:B18"/>
    <mergeCell ref="B19:F19"/>
    <mergeCell ref="H19:I19"/>
    <mergeCell ref="J19:K19"/>
    <mergeCell ref="B20:F20"/>
    <mergeCell ref="H20:I20"/>
    <mergeCell ref="J20:K20"/>
    <mergeCell ref="P20:R20"/>
    <mergeCell ref="B21:F21"/>
    <mergeCell ref="H21:I21"/>
    <mergeCell ref="J21:K21"/>
    <mergeCell ref="B24:I24"/>
    <mergeCell ref="J24:K24"/>
    <mergeCell ref="B22:F22"/>
    <mergeCell ref="H22:I22"/>
    <mergeCell ref="J22:K22"/>
    <mergeCell ref="B23:F23"/>
    <mergeCell ref="H23:I23"/>
    <mergeCell ref="J23:K23"/>
  </mergeCells>
  <phoneticPr fontId="1"/>
  <dataValidations count="3">
    <dataValidation type="list" allowBlank="1" showInputMessage="1" showErrorMessage="1" sqref="K4" xr:uid="{E88CF7A3-AABC-4AE6-A139-57AD11A32F5F}">
      <formula1>日</formula1>
    </dataValidation>
    <dataValidation type="list" allowBlank="1" showInputMessage="1" showErrorMessage="1" sqref="J4" xr:uid="{BC390051-06A5-40CC-AB9F-AFB37616A668}">
      <formula1>月</formula1>
    </dataValidation>
    <dataValidation type="list" allowBlank="1" showInputMessage="1" showErrorMessage="1" sqref="I4" xr:uid="{7DB45797-6977-4E36-9BC7-6847E546974B}">
      <formula1>年</formula1>
    </dataValidation>
  </dataValidations>
  <printOptions horizontalCentered="1"/>
  <pageMargins left="0.78740157480314965" right="0.78740157480314965" top="0.78740157480314965"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選択してください" xr:uid="{A70CDAEB-CF88-4F8C-B89A-02664138313C}">
          <x14:formula1>
            <xm:f>Sheet1!$B$2:$B$4</xm:f>
          </x14:formula1>
          <xm:sqref>I2:J2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0D19-4AD0-4DBB-8A7A-6DEF8E2A44DB}">
  <sheetPr>
    <tabColor theme="9"/>
  </sheetPr>
  <dimension ref="A1:X61"/>
  <sheetViews>
    <sheetView view="pageBreakPreview" zoomScaleNormal="100" zoomScaleSheetLayoutView="100" workbookViewId="0">
      <selection activeCell="G2" sqref="G2:K2"/>
    </sheetView>
  </sheetViews>
  <sheetFormatPr defaultColWidth="9" defaultRowHeight="13.2" x14ac:dyDescent="0.2"/>
  <cols>
    <col min="1" max="1" width="2.88671875" style="21" customWidth="1"/>
    <col min="2" max="2" width="14.6640625" style="21" customWidth="1"/>
    <col min="3" max="3" width="16.6640625" style="21" customWidth="1"/>
    <col min="4" max="4" width="18.6640625" style="21" customWidth="1"/>
    <col min="5" max="5" width="4.88671875" style="21" customWidth="1"/>
    <col min="6" max="6" width="6.88671875" style="21" bestFit="1" customWidth="1"/>
    <col min="7" max="7" width="12.6640625" style="21" customWidth="1"/>
    <col min="8" max="9" width="7.44140625" style="73" customWidth="1"/>
    <col min="10" max="11" width="9.109375" style="21" customWidth="1"/>
    <col min="12" max="12" width="17.6640625" style="21" customWidth="1"/>
    <col min="13" max="13" width="9" style="21"/>
    <col min="14" max="14" width="4.33203125" style="21" hidden="1" customWidth="1"/>
    <col min="15" max="16" width="3.6640625" style="21" hidden="1" customWidth="1"/>
    <col min="17" max="21" width="9" style="21"/>
    <col min="22" max="22" width="0" style="21" hidden="1" customWidth="1"/>
    <col min="23" max="23" width="29" style="21" hidden="1" customWidth="1"/>
    <col min="24" max="24" width="0" style="21" hidden="1" customWidth="1"/>
    <col min="25" max="16384" width="9" style="21"/>
  </cols>
  <sheetData>
    <row r="1" spans="1:24" ht="26.25" customHeight="1" x14ac:dyDescent="0.2">
      <c r="A1" s="20" t="s">
        <v>45</v>
      </c>
      <c r="B1" s="20"/>
      <c r="C1" s="20"/>
      <c r="D1" s="20"/>
      <c r="E1" s="20"/>
      <c r="F1" s="20"/>
      <c r="G1" s="139" t="str">
        <f>IF(PDF用!D2="","",PDF用!B2&amp;PDF用!D2&amp;PDF用!E2&amp;PDF用!F2&amp;PDF用!G2)</f>
        <v/>
      </c>
      <c r="H1" s="139"/>
      <c r="I1" s="139"/>
      <c r="J1" s="20"/>
      <c r="K1" s="20"/>
      <c r="L1" s="137"/>
      <c r="N1" s="20"/>
      <c r="O1" s="20"/>
      <c r="P1" s="20"/>
    </row>
    <row r="2" spans="1:24" ht="26.4" customHeight="1" thickBot="1" x14ac:dyDescent="0.25">
      <c r="A2" s="22"/>
      <c r="B2" s="144"/>
      <c r="C2" s="145"/>
      <c r="D2" s="22"/>
      <c r="E2" s="22" t="s">
        <v>57</v>
      </c>
      <c r="F2" s="22"/>
      <c r="G2" s="143" t="str">
        <f>IF(PDF用!G10="","",PDF用!G10)</f>
        <v/>
      </c>
      <c r="H2" s="143"/>
      <c r="I2" s="143"/>
      <c r="J2" s="143"/>
      <c r="K2" s="143"/>
      <c r="L2" s="138"/>
      <c r="N2" s="22"/>
      <c r="O2" s="22"/>
      <c r="P2" s="22"/>
      <c r="V2" s="21">
        <v>1</v>
      </c>
      <c r="W2" s="21" t="s">
        <v>46</v>
      </c>
      <c r="X2" s="89">
        <f>COUNTIF(支援費件数1,介護予防ケアマネジメント費)+COUNTIF(支援費件数2,介護予防ケアマネジメント費)+COUNTIF(支援費件数3,介護予防ケアマネジメント費)</f>
        <v>0</v>
      </c>
    </row>
    <row r="3" spans="1:24" ht="27" customHeight="1" x14ac:dyDescent="0.15">
      <c r="A3" s="135" t="s">
        <v>2</v>
      </c>
      <c r="B3" s="148" t="s">
        <v>3</v>
      </c>
      <c r="C3" s="148" t="s">
        <v>1</v>
      </c>
      <c r="D3" s="148" t="s">
        <v>0</v>
      </c>
      <c r="E3" s="131" t="s">
        <v>50</v>
      </c>
      <c r="F3" s="141" t="s">
        <v>40</v>
      </c>
      <c r="G3" s="150" t="s">
        <v>59</v>
      </c>
      <c r="H3" s="79" t="s">
        <v>54</v>
      </c>
      <c r="I3" s="80" t="s">
        <v>55</v>
      </c>
      <c r="J3" s="146" t="s">
        <v>6</v>
      </c>
      <c r="K3" s="147"/>
      <c r="L3" s="140" t="s">
        <v>41</v>
      </c>
      <c r="N3" s="25" t="s">
        <v>51</v>
      </c>
      <c r="O3" s="60" t="s">
        <v>52</v>
      </c>
      <c r="P3" s="63" t="s">
        <v>53</v>
      </c>
      <c r="V3" s="21">
        <v>2</v>
      </c>
      <c r="W3" s="21" t="s">
        <v>47</v>
      </c>
      <c r="X3" s="21">
        <f>COUNTIF(支援費件数1,改定前介護予防ケアマネジメント費)+COUNTIF(支援費件数2,改定前介護予防ケアマネジメント費)+COUNTIF(支援費件数3,改定前介護予防ケアマネジメント費)</f>
        <v>0</v>
      </c>
    </row>
    <row r="4" spans="1:24" ht="17.100000000000001" customHeight="1" x14ac:dyDescent="0.2">
      <c r="A4" s="136"/>
      <c r="B4" s="149"/>
      <c r="C4" s="149"/>
      <c r="D4" s="149"/>
      <c r="E4" s="132"/>
      <c r="F4" s="142"/>
      <c r="G4" s="151"/>
      <c r="H4" s="152" t="s">
        <v>60</v>
      </c>
      <c r="I4" s="153"/>
      <c r="J4" s="51" t="s">
        <v>4</v>
      </c>
      <c r="K4" s="52" t="s">
        <v>5</v>
      </c>
      <c r="L4" s="140"/>
      <c r="N4" s="42"/>
      <c r="O4" s="61"/>
      <c r="P4" s="64"/>
      <c r="V4" s="21">
        <v>3</v>
      </c>
      <c r="W4" s="21" t="s">
        <v>26</v>
      </c>
      <c r="X4" s="21">
        <f>COUNTA(初回加算件数1)+COUNTA(初回加算件数2)+COUNTA(初回加算件数3)</f>
        <v>0</v>
      </c>
    </row>
    <row r="5" spans="1:24" ht="27.9" customHeight="1" x14ac:dyDescent="0.2">
      <c r="A5" s="23"/>
      <c r="B5" s="5"/>
      <c r="C5" s="5"/>
      <c r="D5" s="6"/>
      <c r="E5" s="56"/>
      <c r="F5" s="47"/>
      <c r="G5" s="38" t="str">
        <f t="shared" ref="G5:G22" si="0">IF(AND(C5&lt;&gt;"",D5&lt;&gt;"",E5&lt;&gt;"✓"),IF(F5="～R6.3",改定前介護予防ケアマネジメント費,介護予防ケアマネジメント費),"")</f>
        <v/>
      </c>
      <c r="H5" s="68"/>
      <c r="I5" s="69"/>
      <c r="J5" s="34"/>
      <c r="K5" s="35"/>
      <c r="L5" s="74"/>
      <c r="N5" s="62">
        <f t="shared" ref="N5:N22" si="1">COUNTA(C5:D5)</f>
        <v>0</v>
      </c>
      <c r="O5" s="62" t="str">
        <f t="shared" ref="O5:O22" si="2">IF(OR(C5="",D5=""),"",COUNTA(E5:F5))</f>
        <v/>
      </c>
      <c r="P5" s="65" t="str">
        <f t="shared" ref="P5:P22" si="3">IF(OR(C5="",D5="",E5="✓"),"",COUNTA(F5))</f>
        <v/>
      </c>
      <c r="V5" s="21">
        <v>4</v>
      </c>
      <c r="W5" s="21" t="s">
        <v>27</v>
      </c>
      <c r="X5" s="21">
        <f>COUNTA(委託連携1)+COUNTA(委託連携2)+COUNTA(委託連携3)</f>
        <v>0</v>
      </c>
    </row>
    <row r="6" spans="1:24" ht="27.9" customHeight="1" x14ac:dyDescent="0.2">
      <c r="A6" s="23"/>
      <c r="B6" s="5"/>
      <c r="C6" s="5"/>
      <c r="D6" s="6"/>
      <c r="E6" s="57"/>
      <c r="F6" s="40"/>
      <c r="G6" s="38" t="str">
        <f t="shared" si="0"/>
        <v/>
      </c>
      <c r="H6" s="68"/>
      <c r="I6" s="69"/>
      <c r="J6" s="36"/>
      <c r="K6" s="37"/>
      <c r="L6" s="74"/>
      <c r="N6" s="62">
        <f t="shared" si="1"/>
        <v>0</v>
      </c>
      <c r="O6" s="62" t="str">
        <f t="shared" si="2"/>
        <v/>
      </c>
      <c r="P6" s="65" t="str">
        <f t="shared" si="3"/>
        <v/>
      </c>
    </row>
    <row r="7" spans="1:24" ht="27.9" customHeight="1" x14ac:dyDescent="0.2">
      <c r="A7" s="23"/>
      <c r="B7" s="5"/>
      <c r="C7" s="5"/>
      <c r="D7" s="6"/>
      <c r="E7" s="57"/>
      <c r="F7" s="40"/>
      <c r="G7" s="38" t="str">
        <f t="shared" si="0"/>
        <v/>
      </c>
      <c r="H7" s="68"/>
      <c r="I7" s="69"/>
      <c r="J7" s="36"/>
      <c r="K7" s="37"/>
      <c r="L7" s="74"/>
      <c r="N7" s="62">
        <f t="shared" si="1"/>
        <v>0</v>
      </c>
      <c r="O7" s="62" t="str">
        <f t="shared" si="2"/>
        <v/>
      </c>
      <c r="P7" s="65" t="str">
        <f t="shared" si="3"/>
        <v/>
      </c>
    </row>
    <row r="8" spans="1:24" ht="27.9" customHeight="1" x14ac:dyDescent="0.2">
      <c r="A8" s="23"/>
      <c r="B8" s="5"/>
      <c r="C8" s="5"/>
      <c r="D8" s="6"/>
      <c r="E8" s="57"/>
      <c r="F8" s="40"/>
      <c r="G8" s="38" t="str">
        <f t="shared" si="0"/>
        <v/>
      </c>
      <c r="H8" s="70"/>
      <c r="I8" s="69"/>
      <c r="J8" s="36"/>
      <c r="K8" s="37"/>
      <c r="L8" s="74"/>
      <c r="N8" s="62">
        <f t="shared" si="1"/>
        <v>0</v>
      </c>
      <c r="O8" s="62" t="str">
        <f t="shared" si="2"/>
        <v/>
      </c>
      <c r="P8" s="65" t="str">
        <f t="shared" si="3"/>
        <v/>
      </c>
    </row>
    <row r="9" spans="1:24" ht="27.9" customHeight="1" x14ac:dyDescent="0.2">
      <c r="A9" s="23"/>
      <c r="B9" s="5"/>
      <c r="C9" s="5"/>
      <c r="D9" s="6"/>
      <c r="E9" s="57"/>
      <c r="F9" s="40"/>
      <c r="G9" s="38" t="str">
        <f t="shared" si="0"/>
        <v/>
      </c>
      <c r="H9" s="70"/>
      <c r="I9" s="69"/>
      <c r="J9" s="36"/>
      <c r="K9" s="37"/>
      <c r="L9" s="74"/>
      <c r="N9" s="62">
        <f t="shared" si="1"/>
        <v>0</v>
      </c>
      <c r="O9" s="62" t="str">
        <f t="shared" si="2"/>
        <v/>
      </c>
      <c r="P9" s="65" t="str">
        <f t="shared" si="3"/>
        <v/>
      </c>
    </row>
    <row r="10" spans="1:24" ht="27.9" customHeight="1" x14ac:dyDescent="0.2">
      <c r="A10" s="23"/>
      <c r="B10" s="5"/>
      <c r="C10" s="5"/>
      <c r="D10" s="6"/>
      <c r="E10" s="57"/>
      <c r="F10" s="40"/>
      <c r="G10" s="38" t="str">
        <f t="shared" si="0"/>
        <v/>
      </c>
      <c r="H10" s="68"/>
      <c r="I10" s="69"/>
      <c r="J10" s="36"/>
      <c r="K10" s="37"/>
      <c r="L10" s="74"/>
      <c r="N10" s="62">
        <f t="shared" si="1"/>
        <v>0</v>
      </c>
      <c r="O10" s="62" t="str">
        <f t="shared" si="2"/>
        <v/>
      </c>
      <c r="P10" s="65" t="str">
        <f t="shared" si="3"/>
        <v/>
      </c>
    </row>
    <row r="11" spans="1:24" ht="27.9" customHeight="1" x14ac:dyDescent="0.2">
      <c r="A11" s="23"/>
      <c r="B11" s="5"/>
      <c r="C11" s="5"/>
      <c r="D11" s="6"/>
      <c r="E11" s="57"/>
      <c r="F11" s="40"/>
      <c r="G11" s="38" t="str">
        <f t="shared" si="0"/>
        <v/>
      </c>
      <c r="H11" s="68"/>
      <c r="I11" s="69"/>
      <c r="J11" s="36"/>
      <c r="K11" s="37"/>
      <c r="L11" s="74"/>
      <c r="N11" s="62">
        <f t="shared" si="1"/>
        <v>0</v>
      </c>
      <c r="O11" s="62" t="str">
        <f t="shared" si="2"/>
        <v/>
      </c>
      <c r="P11" s="65" t="str">
        <f t="shared" si="3"/>
        <v/>
      </c>
    </row>
    <row r="12" spans="1:24" ht="27.9" customHeight="1" x14ac:dyDescent="0.2">
      <c r="A12" s="23"/>
      <c r="B12" s="5"/>
      <c r="C12" s="5"/>
      <c r="D12" s="6"/>
      <c r="E12" s="57"/>
      <c r="F12" s="40"/>
      <c r="G12" s="38" t="str">
        <f t="shared" si="0"/>
        <v/>
      </c>
      <c r="H12" s="68"/>
      <c r="I12" s="69"/>
      <c r="J12" s="36"/>
      <c r="K12" s="37"/>
      <c r="L12" s="74"/>
      <c r="N12" s="62">
        <f t="shared" si="1"/>
        <v>0</v>
      </c>
      <c r="O12" s="62" t="str">
        <f t="shared" si="2"/>
        <v/>
      </c>
      <c r="P12" s="65" t="str">
        <f t="shared" si="3"/>
        <v/>
      </c>
    </row>
    <row r="13" spans="1:24" ht="27.9" customHeight="1" x14ac:dyDescent="0.2">
      <c r="A13" s="23"/>
      <c r="B13" s="5"/>
      <c r="C13" s="5"/>
      <c r="D13" s="6"/>
      <c r="E13" s="57"/>
      <c r="F13" s="40"/>
      <c r="G13" s="38" t="str">
        <f t="shared" si="0"/>
        <v/>
      </c>
      <c r="H13" s="70"/>
      <c r="I13" s="69"/>
      <c r="J13" s="36"/>
      <c r="K13" s="37"/>
      <c r="L13" s="74"/>
      <c r="N13" s="62">
        <f t="shared" si="1"/>
        <v>0</v>
      </c>
      <c r="O13" s="62" t="str">
        <f t="shared" si="2"/>
        <v/>
      </c>
      <c r="P13" s="65" t="str">
        <f t="shared" si="3"/>
        <v/>
      </c>
    </row>
    <row r="14" spans="1:24" ht="27.9" customHeight="1" x14ac:dyDescent="0.2">
      <c r="A14" s="23"/>
      <c r="B14" s="5"/>
      <c r="C14" s="5"/>
      <c r="D14" s="6"/>
      <c r="E14" s="57"/>
      <c r="F14" s="40"/>
      <c r="G14" s="38" t="str">
        <f t="shared" si="0"/>
        <v/>
      </c>
      <c r="H14" s="70"/>
      <c r="I14" s="69"/>
      <c r="J14" s="36"/>
      <c r="K14" s="37"/>
      <c r="L14" s="74"/>
      <c r="N14" s="62">
        <f t="shared" si="1"/>
        <v>0</v>
      </c>
      <c r="O14" s="62" t="str">
        <f t="shared" si="2"/>
        <v/>
      </c>
      <c r="P14" s="65" t="str">
        <f t="shared" si="3"/>
        <v/>
      </c>
    </row>
    <row r="15" spans="1:24" ht="27.9" customHeight="1" x14ac:dyDescent="0.2">
      <c r="A15" s="23"/>
      <c r="B15" s="5"/>
      <c r="C15" s="5"/>
      <c r="D15" s="6"/>
      <c r="E15" s="57"/>
      <c r="F15" s="40"/>
      <c r="G15" s="38" t="str">
        <f t="shared" si="0"/>
        <v/>
      </c>
      <c r="H15" s="68"/>
      <c r="I15" s="69"/>
      <c r="J15" s="36"/>
      <c r="K15" s="37"/>
      <c r="L15" s="74"/>
      <c r="N15" s="62">
        <f t="shared" si="1"/>
        <v>0</v>
      </c>
      <c r="O15" s="62" t="str">
        <f t="shared" si="2"/>
        <v/>
      </c>
      <c r="P15" s="65" t="str">
        <f t="shared" si="3"/>
        <v/>
      </c>
    </row>
    <row r="16" spans="1:24" ht="27.9" customHeight="1" x14ac:dyDescent="0.2">
      <c r="A16" s="23"/>
      <c r="B16" s="5"/>
      <c r="C16" s="5"/>
      <c r="D16" s="6"/>
      <c r="E16" s="57"/>
      <c r="F16" s="40"/>
      <c r="G16" s="38" t="str">
        <f t="shared" si="0"/>
        <v/>
      </c>
      <c r="H16" s="68"/>
      <c r="I16" s="69"/>
      <c r="J16" s="36"/>
      <c r="K16" s="37"/>
      <c r="L16" s="74"/>
      <c r="N16" s="62">
        <f t="shared" si="1"/>
        <v>0</v>
      </c>
      <c r="O16" s="62" t="str">
        <f t="shared" si="2"/>
        <v/>
      </c>
      <c r="P16" s="65" t="str">
        <f t="shared" si="3"/>
        <v/>
      </c>
    </row>
    <row r="17" spans="1:16" ht="27.9" customHeight="1" x14ac:dyDescent="0.2">
      <c r="A17" s="23"/>
      <c r="B17" s="5"/>
      <c r="C17" s="5"/>
      <c r="D17" s="6"/>
      <c r="E17" s="57"/>
      <c r="F17" s="40"/>
      <c r="G17" s="38" t="str">
        <f t="shared" si="0"/>
        <v/>
      </c>
      <c r="H17" s="68"/>
      <c r="I17" s="69"/>
      <c r="J17" s="36"/>
      <c r="K17" s="37"/>
      <c r="L17" s="74"/>
      <c r="N17" s="62">
        <f t="shared" si="1"/>
        <v>0</v>
      </c>
      <c r="O17" s="62" t="str">
        <f t="shared" si="2"/>
        <v/>
      </c>
      <c r="P17" s="65" t="str">
        <f t="shared" si="3"/>
        <v/>
      </c>
    </row>
    <row r="18" spans="1:16" ht="27.75" customHeight="1" x14ac:dyDescent="0.2">
      <c r="A18" s="23"/>
      <c r="B18" s="5"/>
      <c r="C18" s="5"/>
      <c r="D18" s="6"/>
      <c r="E18" s="57"/>
      <c r="F18" s="40"/>
      <c r="G18" s="38" t="str">
        <f t="shared" si="0"/>
        <v/>
      </c>
      <c r="H18" s="68"/>
      <c r="I18" s="69"/>
      <c r="J18" s="36"/>
      <c r="K18" s="37"/>
      <c r="L18" s="74"/>
      <c r="N18" s="62">
        <f t="shared" si="1"/>
        <v>0</v>
      </c>
      <c r="O18" s="62" t="str">
        <f t="shared" si="2"/>
        <v/>
      </c>
      <c r="P18" s="65" t="str">
        <f t="shared" si="3"/>
        <v/>
      </c>
    </row>
    <row r="19" spans="1:16" ht="27.9" customHeight="1" x14ac:dyDescent="0.2">
      <c r="A19" s="23"/>
      <c r="B19" s="5"/>
      <c r="C19" s="5"/>
      <c r="D19" s="6"/>
      <c r="E19" s="57"/>
      <c r="F19" s="40"/>
      <c r="G19" s="38" t="str">
        <f t="shared" si="0"/>
        <v/>
      </c>
      <c r="H19" s="68"/>
      <c r="I19" s="69"/>
      <c r="J19" s="36"/>
      <c r="K19" s="37"/>
      <c r="L19" s="74"/>
      <c r="N19" s="62">
        <f t="shared" si="1"/>
        <v>0</v>
      </c>
      <c r="O19" s="62" t="str">
        <f t="shared" si="2"/>
        <v/>
      </c>
      <c r="P19" s="65" t="str">
        <f t="shared" si="3"/>
        <v/>
      </c>
    </row>
    <row r="20" spans="1:16" ht="27.9" customHeight="1" x14ac:dyDescent="0.2">
      <c r="A20" s="23"/>
      <c r="B20" s="5"/>
      <c r="C20" s="5"/>
      <c r="D20" s="6"/>
      <c r="E20" s="57"/>
      <c r="F20" s="40"/>
      <c r="G20" s="38" t="str">
        <f t="shared" si="0"/>
        <v/>
      </c>
      <c r="H20" s="68"/>
      <c r="I20" s="69"/>
      <c r="J20" s="36"/>
      <c r="K20" s="37"/>
      <c r="L20" s="74"/>
      <c r="N20" s="62">
        <f t="shared" si="1"/>
        <v>0</v>
      </c>
      <c r="O20" s="62" t="str">
        <f t="shared" si="2"/>
        <v/>
      </c>
      <c r="P20" s="65" t="str">
        <f t="shared" si="3"/>
        <v/>
      </c>
    </row>
    <row r="21" spans="1:16" ht="27.9" customHeight="1" x14ac:dyDescent="0.2">
      <c r="A21" s="23"/>
      <c r="B21" s="5"/>
      <c r="C21" s="5"/>
      <c r="D21" s="6"/>
      <c r="E21" s="58"/>
      <c r="F21" s="40"/>
      <c r="G21" s="38" t="str">
        <f t="shared" si="0"/>
        <v/>
      </c>
      <c r="H21" s="70"/>
      <c r="I21" s="69"/>
      <c r="J21" s="36"/>
      <c r="K21" s="37"/>
      <c r="L21" s="74"/>
      <c r="N21" s="62">
        <f t="shared" si="1"/>
        <v>0</v>
      </c>
      <c r="O21" s="62" t="str">
        <f t="shared" si="2"/>
        <v/>
      </c>
      <c r="P21" s="65" t="str">
        <f t="shared" si="3"/>
        <v/>
      </c>
    </row>
    <row r="22" spans="1:16" ht="27.9" customHeight="1" thickBot="1" x14ac:dyDescent="0.25">
      <c r="A22" s="24"/>
      <c r="B22" s="30"/>
      <c r="C22" s="9"/>
      <c r="D22" s="10"/>
      <c r="E22" s="10"/>
      <c r="F22" s="44"/>
      <c r="G22" s="39" t="str">
        <f t="shared" si="0"/>
        <v/>
      </c>
      <c r="H22" s="71"/>
      <c r="I22" s="72"/>
      <c r="J22" s="48"/>
      <c r="K22" s="49"/>
      <c r="L22" s="75"/>
      <c r="N22" s="53">
        <f t="shared" si="1"/>
        <v>0</v>
      </c>
      <c r="O22" s="53" t="str">
        <f t="shared" si="2"/>
        <v/>
      </c>
      <c r="P22" s="53" t="str">
        <f t="shared" si="3"/>
        <v/>
      </c>
    </row>
    <row r="23" spans="1:16" ht="24.9" customHeight="1" thickTop="1" x14ac:dyDescent="0.2">
      <c r="A23" s="129" t="str">
        <f>IF(N42=0,"合計","頁計")</f>
        <v>合計</v>
      </c>
      <c r="B23" s="130"/>
      <c r="C23" s="86">
        <f>IF(A23="頁計","",COUNTA(C5:C22))</f>
        <v>0</v>
      </c>
      <c r="D23" s="87">
        <f>IF(N23-O23&lt;=0,0,N23-O23)</f>
        <v>0</v>
      </c>
      <c r="E23" s="133">
        <f>P23</f>
        <v>0</v>
      </c>
      <c r="F23" s="134"/>
      <c r="G23" s="81">
        <f>SUM(G5:G22)</f>
        <v>0</v>
      </c>
      <c r="H23" s="85">
        <f>COUNTA(H5:H22)</f>
        <v>0</v>
      </c>
      <c r="I23" s="85">
        <f>COUNTA(I5:I22)</f>
        <v>0</v>
      </c>
      <c r="J23" s="33"/>
      <c r="K23" s="33"/>
      <c r="L23" s="41"/>
      <c r="N23" s="55">
        <f>COUNTIF(N5:N22,2)</f>
        <v>0</v>
      </c>
      <c r="O23" s="55">
        <f>COUNTIF(O5:O22,"&gt;=1")</f>
        <v>0</v>
      </c>
      <c r="P23" s="88">
        <f>SUM(P5:P22)</f>
        <v>0</v>
      </c>
    </row>
    <row r="24" spans="1:16" ht="27.9" customHeight="1" x14ac:dyDescent="0.2">
      <c r="A24" s="23">
        <v>19</v>
      </c>
      <c r="B24" s="5"/>
      <c r="C24" s="5"/>
      <c r="D24" s="83"/>
      <c r="E24" s="56"/>
      <c r="F24" s="47"/>
      <c r="G24" s="45" t="str">
        <f t="shared" ref="G24:G41" si="4">IF(AND(C24&lt;&gt;"",D24&lt;&gt;"",E24&lt;&gt;"✓"),IF(F24="～R6.3",改定前介護予防ケアマネジメント費,介護予防ケアマネジメント費),"")</f>
        <v/>
      </c>
      <c r="H24" s="68"/>
      <c r="I24" s="69"/>
      <c r="J24" s="50"/>
      <c r="K24" s="37"/>
      <c r="L24" s="76"/>
      <c r="N24" s="62">
        <f t="shared" ref="N24:N41" si="5">COUNTA(C24:D24)</f>
        <v>0</v>
      </c>
      <c r="O24" s="62" t="str">
        <f t="shared" ref="O24:O41" si="6">IF(OR(C24="",D24=""),"",COUNTA(E24:F24))</f>
        <v/>
      </c>
      <c r="P24" s="67" t="str">
        <f t="shared" ref="P24:P41" si="7">IF(OR(C24="",D24="",E24="✓"),"",COUNTA(F24))</f>
        <v/>
      </c>
    </row>
    <row r="25" spans="1:16" ht="27.9" customHeight="1" x14ac:dyDescent="0.2">
      <c r="A25" s="23">
        <v>20</v>
      </c>
      <c r="B25" s="5"/>
      <c r="C25" s="5"/>
      <c r="D25" s="83"/>
      <c r="E25" s="57"/>
      <c r="F25" s="40"/>
      <c r="G25" s="43" t="str">
        <f t="shared" si="4"/>
        <v/>
      </c>
      <c r="H25" s="68"/>
      <c r="I25" s="69"/>
      <c r="J25" s="36"/>
      <c r="K25" s="37"/>
      <c r="L25" s="76"/>
      <c r="N25" s="62">
        <f t="shared" si="5"/>
        <v>0</v>
      </c>
      <c r="O25" s="62" t="str">
        <f t="shared" si="6"/>
        <v/>
      </c>
      <c r="P25" s="66" t="str">
        <f t="shared" si="7"/>
        <v/>
      </c>
    </row>
    <row r="26" spans="1:16" ht="27.9" customHeight="1" x14ac:dyDescent="0.2">
      <c r="A26" s="23">
        <v>21</v>
      </c>
      <c r="B26" s="5"/>
      <c r="C26" s="5"/>
      <c r="D26" s="83"/>
      <c r="E26" s="57"/>
      <c r="F26" s="40"/>
      <c r="G26" s="38" t="str">
        <f t="shared" si="4"/>
        <v/>
      </c>
      <c r="H26" s="68"/>
      <c r="I26" s="69"/>
      <c r="J26" s="36"/>
      <c r="K26" s="37"/>
      <c r="L26" s="76"/>
      <c r="N26" s="62">
        <f t="shared" si="5"/>
        <v>0</v>
      </c>
      <c r="O26" s="62" t="str">
        <f t="shared" si="6"/>
        <v/>
      </c>
      <c r="P26" s="66" t="str">
        <f t="shared" si="7"/>
        <v/>
      </c>
    </row>
    <row r="27" spans="1:16" ht="27.9" customHeight="1" x14ac:dyDescent="0.2">
      <c r="A27" s="23">
        <v>22</v>
      </c>
      <c r="B27" s="5"/>
      <c r="C27" s="5"/>
      <c r="D27" s="83"/>
      <c r="E27" s="57"/>
      <c r="F27" s="40"/>
      <c r="G27" s="38" t="str">
        <f t="shared" si="4"/>
        <v/>
      </c>
      <c r="H27" s="70"/>
      <c r="I27" s="69"/>
      <c r="J27" s="36"/>
      <c r="K27" s="37"/>
      <c r="L27" s="77"/>
      <c r="N27" s="62">
        <f t="shared" si="5"/>
        <v>0</v>
      </c>
      <c r="O27" s="62" t="str">
        <f t="shared" si="6"/>
        <v/>
      </c>
      <c r="P27" s="66" t="str">
        <f t="shared" si="7"/>
        <v/>
      </c>
    </row>
    <row r="28" spans="1:16" ht="27.9" customHeight="1" x14ac:dyDescent="0.2">
      <c r="A28" s="23">
        <v>23</v>
      </c>
      <c r="B28" s="5"/>
      <c r="C28" s="5"/>
      <c r="D28" s="83"/>
      <c r="E28" s="57"/>
      <c r="F28" s="40"/>
      <c r="G28" s="38" t="str">
        <f t="shared" si="4"/>
        <v/>
      </c>
      <c r="H28" s="70"/>
      <c r="I28" s="69"/>
      <c r="J28" s="36"/>
      <c r="K28" s="37"/>
      <c r="L28" s="77"/>
      <c r="N28" s="62">
        <f t="shared" si="5"/>
        <v>0</v>
      </c>
      <c r="O28" s="62" t="str">
        <f t="shared" si="6"/>
        <v/>
      </c>
      <c r="P28" s="66" t="str">
        <f t="shared" si="7"/>
        <v/>
      </c>
    </row>
    <row r="29" spans="1:16" ht="27.9" customHeight="1" x14ac:dyDescent="0.2">
      <c r="A29" s="23">
        <v>24</v>
      </c>
      <c r="B29" s="5"/>
      <c r="C29" s="5"/>
      <c r="D29" s="83"/>
      <c r="E29" s="57"/>
      <c r="F29" s="40"/>
      <c r="G29" s="38" t="str">
        <f t="shared" si="4"/>
        <v/>
      </c>
      <c r="H29" s="68"/>
      <c r="I29" s="69"/>
      <c r="J29" s="36"/>
      <c r="K29" s="37"/>
      <c r="L29" s="77"/>
      <c r="N29" s="62">
        <f t="shared" si="5"/>
        <v>0</v>
      </c>
      <c r="O29" s="62" t="str">
        <f t="shared" si="6"/>
        <v/>
      </c>
      <c r="P29" s="66" t="str">
        <f t="shared" si="7"/>
        <v/>
      </c>
    </row>
    <row r="30" spans="1:16" ht="27.9" customHeight="1" x14ac:dyDescent="0.2">
      <c r="A30" s="23">
        <v>25</v>
      </c>
      <c r="B30" s="5"/>
      <c r="C30" s="5"/>
      <c r="D30" s="83"/>
      <c r="E30" s="57"/>
      <c r="F30" s="40"/>
      <c r="G30" s="38" t="str">
        <f t="shared" si="4"/>
        <v/>
      </c>
      <c r="H30" s="68"/>
      <c r="I30" s="69"/>
      <c r="J30" s="36"/>
      <c r="K30" s="37"/>
      <c r="L30" s="77"/>
      <c r="N30" s="62">
        <f t="shared" si="5"/>
        <v>0</v>
      </c>
      <c r="O30" s="62" t="str">
        <f t="shared" si="6"/>
        <v/>
      </c>
      <c r="P30" s="66" t="str">
        <f t="shared" si="7"/>
        <v/>
      </c>
    </row>
    <row r="31" spans="1:16" ht="27.9" customHeight="1" x14ac:dyDescent="0.2">
      <c r="A31" s="23">
        <v>26</v>
      </c>
      <c r="B31" s="5"/>
      <c r="C31" s="5"/>
      <c r="D31" s="83"/>
      <c r="E31" s="57"/>
      <c r="F31" s="40"/>
      <c r="G31" s="38" t="str">
        <f t="shared" si="4"/>
        <v/>
      </c>
      <c r="H31" s="68"/>
      <c r="I31" s="69"/>
      <c r="J31" s="36"/>
      <c r="K31" s="37"/>
      <c r="L31" s="77"/>
      <c r="N31" s="62">
        <f t="shared" si="5"/>
        <v>0</v>
      </c>
      <c r="O31" s="62" t="str">
        <f t="shared" si="6"/>
        <v/>
      </c>
      <c r="P31" s="66" t="str">
        <f t="shared" si="7"/>
        <v/>
      </c>
    </row>
    <row r="32" spans="1:16" ht="27.9" customHeight="1" x14ac:dyDescent="0.2">
      <c r="A32" s="23">
        <v>27</v>
      </c>
      <c r="B32" s="5"/>
      <c r="C32" s="7"/>
      <c r="D32" s="84"/>
      <c r="E32" s="58"/>
      <c r="F32" s="40"/>
      <c r="G32" s="46" t="str">
        <f t="shared" si="4"/>
        <v/>
      </c>
      <c r="H32" s="70"/>
      <c r="I32" s="69"/>
      <c r="J32" s="36"/>
      <c r="K32" s="37"/>
      <c r="L32" s="77"/>
      <c r="N32" s="62">
        <f t="shared" si="5"/>
        <v>0</v>
      </c>
      <c r="O32" s="62" t="str">
        <f t="shared" si="6"/>
        <v/>
      </c>
      <c r="P32" s="66" t="str">
        <f t="shared" si="7"/>
        <v/>
      </c>
    </row>
    <row r="33" spans="1:16" ht="27.9" customHeight="1" x14ac:dyDescent="0.2">
      <c r="A33" s="23">
        <v>28</v>
      </c>
      <c r="B33" s="5"/>
      <c r="C33" s="7"/>
      <c r="D33" s="84"/>
      <c r="E33" s="58"/>
      <c r="F33" s="40"/>
      <c r="G33" s="46" t="str">
        <f t="shared" si="4"/>
        <v/>
      </c>
      <c r="H33" s="70"/>
      <c r="I33" s="69"/>
      <c r="J33" s="36"/>
      <c r="K33" s="37"/>
      <c r="L33" s="77"/>
      <c r="N33" s="62">
        <f t="shared" si="5"/>
        <v>0</v>
      </c>
      <c r="O33" s="62" t="str">
        <f t="shared" si="6"/>
        <v/>
      </c>
      <c r="P33" s="66" t="str">
        <f t="shared" si="7"/>
        <v/>
      </c>
    </row>
    <row r="34" spans="1:16" ht="27.9" customHeight="1" x14ac:dyDescent="0.2">
      <c r="A34" s="23">
        <v>29</v>
      </c>
      <c r="B34" s="5"/>
      <c r="C34" s="7"/>
      <c r="D34" s="84"/>
      <c r="E34" s="58"/>
      <c r="F34" s="40"/>
      <c r="G34" s="46" t="str">
        <f t="shared" si="4"/>
        <v/>
      </c>
      <c r="H34" s="68"/>
      <c r="I34" s="69"/>
      <c r="J34" s="36"/>
      <c r="K34" s="37"/>
      <c r="L34" s="77"/>
      <c r="N34" s="62">
        <f t="shared" si="5"/>
        <v>0</v>
      </c>
      <c r="O34" s="62" t="str">
        <f t="shared" si="6"/>
        <v/>
      </c>
      <c r="P34" s="66" t="str">
        <f t="shared" si="7"/>
        <v/>
      </c>
    </row>
    <row r="35" spans="1:16" ht="27.9" customHeight="1" x14ac:dyDescent="0.2">
      <c r="A35" s="23">
        <v>30</v>
      </c>
      <c r="B35" s="5"/>
      <c r="C35" s="7"/>
      <c r="D35" s="84"/>
      <c r="E35" s="58"/>
      <c r="F35" s="40"/>
      <c r="G35" s="46" t="str">
        <f t="shared" si="4"/>
        <v/>
      </c>
      <c r="H35" s="68"/>
      <c r="I35" s="69"/>
      <c r="J35" s="36"/>
      <c r="K35" s="37"/>
      <c r="L35" s="77"/>
      <c r="N35" s="62">
        <f t="shared" si="5"/>
        <v>0</v>
      </c>
      <c r="O35" s="62" t="str">
        <f t="shared" si="6"/>
        <v/>
      </c>
      <c r="P35" s="66" t="str">
        <f t="shared" si="7"/>
        <v/>
      </c>
    </row>
    <row r="36" spans="1:16" ht="27.9" customHeight="1" x14ac:dyDescent="0.2">
      <c r="A36" s="23">
        <v>31</v>
      </c>
      <c r="B36" s="5"/>
      <c r="C36" s="7"/>
      <c r="D36" s="8"/>
      <c r="E36" s="58"/>
      <c r="F36" s="40"/>
      <c r="G36" s="46" t="str">
        <f t="shared" si="4"/>
        <v/>
      </c>
      <c r="H36" s="68"/>
      <c r="I36" s="69"/>
      <c r="J36" s="36"/>
      <c r="K36" s="37"/>
      <c r="L36" s="77"/>
      <c r="N36" s="62">
        <f t="shared" si="5"/>
        <v>0</v>
      </c>
      <c r="O36" s="62" t="str">
        <f t="shared" si="6"/>
        <v/>
      </c>
      <c r="P36" s="66" t="str">
        <f t="shared" si="7"/>
        <v/>
      </c>
    </row>
    <row r="37" spans="1:16" ht="27.9" customHeight="1" x14ac:dyDescent="0.2">
      <c r="A37" s="23">
        <v>32</v>
      </c>
      <c r="B37" s="5"/>
      <c r="C37" s="5"/>
      <c r="D37" s="6"/>
      <c r="E37" s="57"/>
      <c r="F37" s="40"/>
      <c r="G37" s="38" t="str">
        <f t="shared" si="4"/>
        <v/>
      </c>
      <c r="H37" s="68"/>
      <c r="I37" s="69"/>
      <c r="J37" s="36"/>
      <c r="K37" s="37"/>
      <c r="L37" s="76"/>
      <c r="N37" s="62">
        <f t="shared" si="5"/>
        <v>0</v>
      </c>
      <c r="O37" s="62" t="str">
        <f t="shared" si="6"/>
        <v/>
      </c>
      <c r="P37" s="66" t="str">
        <f t="shared" si="7"/>
        <v/>
      </c>
    </row>
    <row r="38" spans="1:16" ht="27.9" customHeight="1" x14ac:dyDescent="0.2">
      <c r="A38" s="23">
        <v>33</v>
      </c>
      <c r="B38" s="5"/>
      <c r="C38" s="5"/>
      <c r="D38" s="6"/>
      <c r="E38" s="57"/>
      <c r="F38" s="40"/>
      <c r="G38" s="38" t="str">
        <f t="shared" si="4"/>
        <v/>
      </c>
      <c r="H38" s="68"/>
      <c r="I38" s="69"/>
      <c r="J38" s="36"/>
      <c r="K38" s="37"/>
      <c r="L38" s="76"/>
      <c r="N38" s="62">
        <f t="shared" si="5"/>
        <v>0</v>
      </c>
      <c r="O38" s="62" t="str">
        <f t="shared" si="6"/>
        <v/>
      </c>
      <c r="P38" s="66" t="str">
        <f t="shared" si="7"/>
        <v/>
      </c>
    </row>
    <row r="39" spans="1:16" ht="27.9" customHeight="1" x14ac:dyDescent="0.2">
      <c r="A39" s="23">
        <v>34</v>
      </c>
      <c r="B39" s="5"/>
      <c r="C39" s="5"/>
      <c r="D39" s="6"/>
      <c r="E39" s="57"/>
      <c r="F39" s="40"/>
      <c r="G39" s="38" t="str">
        <f t="shared" si="4"/>
        <v/>
      </c>
      <c r="H39" s="68"/>
      <c r="I39" s="69"/>
      <c r="J39" s="36"/>
      <c r="K39" s="37"/>
      <c r="L39" s="76"/>
      <c r="N39" s="62">
        <f t="shared" si="5"/>
        <v>0</v>
      </c>
      <c r="O39" s="62" t="str">
        <f t="shared" si="6"/>
        <v/>
      </c>
      <c r="P39" s="66" t="str">
        <f t="shared" si="7"/>
        <v/>
      </c>
    </row>
    <row r="40" spans="1:16" ht="27.9" customHeight="1" x14ac:dyDescent="0.2">
      <c r="A40" s="23">
        <v>35</v>
      </c>
      <c r="B40" s="5"/>
      <c r="C40" s="7"/>
      <c r="D40" s="8"/>
      <c r="E40" s="58"/>
      <c r="F40" s="40"/>
      <c r="G40" s="46" t="str">
        <f t="shared" si="4"/>
        <v/>
      </c>
      <c r="H40" s="70"/>
      <c r="I40" s="69"/>
      <c r="J40" s="36"/>
      <c r="K40" s="37"/>
      <c r="L40" s="77"/>
      <c r="N40" s="62">
        <f t="shared" si="5"/>
        <v>0</v>
      </c>
      <c r="O40" s="62" t="str">
        <f t="shared" si="6"/>
        <v/>
      </c>
      <c r="P40" s="66" t="str">
        <f t="shared" si="7"/>
        <v/>
      </c>
    </row>
    <row r="41" spans="1:16" ht="27.9" customHeight="1" thickBot="1" x14ac:dyDescent="0.25">
      <c r="A41" s="25">
        <v>36</v>
      </c>
      <c r="B41" s="30"/>
      <c r="C41" s="9"/>
      <c r="D41" s="10"/>
      <c r="E41" s="59"/>
      <c r="F41" s="44"/>
      <c r="G41" s="39" t="str">
        <f t="shared" si="4"/>
        <v/>
      </c>
      <c r="H41" s="71"/>
      <c r="I41" s="72"/>
      <c r="J41" s="48"/>
      <c r="K41" s="49"/>
      <c r="L41" s="78"/>
      <c r="N41" s="53">
        <f t="shared" si="5"/>
        <v>0</v>
      </c>
      <c r="O41" s="53" t="str">
        <f t="shared" si="6"/>
        <v/>
      </c>
      <c r="P41" s="53" t="str">
        <f t="shared" si="7"/>
        <v/>
      </c>
    </row>
    <row r="42" spans="1:16" ht="24.9" customHeight="1" thickTop="1" x14ac:dyDescent="0.2">
      <c r="A42" s="129" t="str">
        <f>IF(N61=0,"合計","頁計")</f>
        <v>合計</v>
      </c>
      <c r="B42" s="130"/>
      <c r="C42" s="86">
        <f>IF(A42="頁計","",COUNTA(C5:C22)+COUNTA(C24:C41))</f>
        <v>0</v>
      </c>
      <c r="D42" s="87">
        <f>IF(A42="頁計",IF((N42-O42)&lt;=0,0,N42-O42),IF((N23+N42)-(O23+O42)&lt;=0,0,(N23+N42)-(O23+O42)))</f>
        <v>0</v>
      </c>
      <c r="E42" s="133">
        <f>IF(A42="頁計",P42,P23+P42)</f>
        <v>0</v>
      </c>
      <c r="F42" s="134"/>
      <c r="G42" s="81">
        <f>IF(A42="頁計",SUM(G24:G41),SUM(G5:G22,G24:G41))</f>
        <v>0</v>
      </c>
      <c r="H42" s="82">
        <f>IF(A42="頁計",COUNTA(H24:H41),COUNTA(H5:H22,H24:H41))</f>
        <v>0</v>
      </c>
      <c r="I42" s="82">
        <f>IF(A42="頁計",COUNTA(I24:I41),COUNTA(I5:I22,I24:I41))</f>
        <v>0</v>
      </c>
      <c r="J42" s="33"/>
      <c r="K42" s="33"/>
      <c r="L42" s="11"/>
      <c r="N42" s="55">
        <f>COUNTIF(N24:N41,2)</f>
        <v>0</v>
      </c>
      <c r="O42" s="54">
        <f>COUNTIF(O24:O41,"&gt;=1")</f>
        <v>0</v>
      </c>
      <c r="P42" s="55">
        <f>SUM(P24:P41)</f>
        <v>0</v>
      </c>
    </row>
    <row r="43" spans="1:16" ht="27.75" customHeight="1" x14ac:dyDescent="0.2">
      <c r="A43" s="23">
        <v>37</v>
      </c>
      <c r="B43" s="5"/>
      <c r="C43" s="7"/>
      <c r="D43" s="84"/>
      <c r="E43" s="56"/>
      <c r="F43" s="47"/>
      <c r="G43" s="45" t="str">
        <f t="shared" ref="G43:G60" si="8">IF(AND(C43&lt;&gt;"",D43&lt;&gt;"",E43&lt;&gt;"✓"),IF(F43="～R6.3",改定前介護予防ケアマネジメント費,介護予防ケアマネジメント費),"")</f>
        <v/>
      </c>
      <c r="H43" s="68"/>
      <c r="I43" s="69"/>
      <c r="J43" s="50"/>
      <c r="K43" s="37"/>
      <c r="L43" s="76"/>
      <c r="N43" s="62">
        <f t="shared" ref="N43:N60" si="9">COUNTA(C43:D43)</f>
        <v>0</v>
      </c>
      <c r="O43" s="62" t="str">
        <f t="shared" ref="O43:O60" si="10">IF(OR(C43="",D43=""),"",COUNTA(E43:F43))</f>
        <v/>
      </c>
      <c r="P43" s="66" t="str">
        <f t="shared" ref="P43:P60" si="11">IF(OR(C43="",D43="",E43="✓"),"",COUNTA(F43))</f>
        <v/>
      </c>
    </row>
    <row r="44" spans="1:16" ht="27.75" customHeight="1" x14ac:dyDescent="0.2">
      <c r="A44" s="23">
        <v>38</v>
      </c>
      <c r="B44" s="5"/>
      <c r="C44" s="5"/>
      <c r="D44" s="83"/>
      <c r="E44" s="57"/>
      <c r="F44" s="40"/>
      <c r="G44" s="43" t="str">
        <f t="shared" si="8"/>
        <v/>
      </c>
      <c r="H44" s="68"/>
      <c r="I44" s="69"/>
      <c r="J44" s="36"/>
      <c r="K44" s="37"/>
      <c r="L44" s="76"/>
      <c r="N44" s="62">
        <f t="shared" si="9"/>
        <v>0</v>
      </c>
      <c r="O44" s="62" t="str">
        <f t="shared" si="10"/>
        <v/>
      </c>
      <c r="P44" s="66" t="str">
        <f t="shared" si="11"/>
        <v/>
      </c>
    </row>
    <row r="45" spans="1:16" ht="27.75" customHeight="1" x14ac:dyDescent="0.2">
      <c r="A45" s="23">
        <v>39</v>
      </c>
      <c r="B45" s="5"/>
      <c r="C45" s="5"/>
      <c r="D45" s="83"/>
      <c r="E45" s="57"/>
      <c r="F45" s="40"/>
      <c r="G45" s="38" t="str">
        <f t="shared" si="8"/>
        <v/>
      </c>
      <c r="H45" s="68"/>
      <c r="I45" s="69"/>
      <c r="J45" s="36"/>
      <c r="K45" s="37"/>
      <c r="L45" s="76"/>
      <c r="N45" s="62">
        <f t="shared" si="9"/>
        <v>0</v>
      </c>
      <c r="O45" s="62" t="str">
        <f t="shared" si="10"/>
        <v/>
      </c>
      <c r="P45" s="66" t="str">
        <f t="shared" si="11"/>
        <v/>
      </c>
    </row>
    <row r="46" spans="1:16" ht="27.75" customHeight="1" x14ac:dyDescent="0.2">
      <c r="A46" s="23">
        <v>40</v>
      </c>
      <c r="B46" s="5"/>
      <c r="C46" s="5"/>
      <c r="D46" s="83"/>
      <c r="E46" s="57"/>
      <c r="F46" s="40"/>
      <c r="G46" s="38" t="str">
        <f t="shared" si="8"/>
        <v/>
      </c>
      <c r="H46" s="70"/>
      <c r="I46" s="69"/>
      <c r="J46" s="36"/>
      <c r="K46" s="37"/>
      <c r="L46" s="77"/>
      <c r="N46" s="62">
        <f t="shared" si="9"/>
        <v>0</v>
      </c>
      <c r="O46" s="62" t="str">
        <f t="shared" si="10"/>
        <v/>
      </c>
      <c r="P46" s="66" t="str">
        <f t="shared" si="11"/>
        <v/>
      </c>
    </row>
    <row r="47" spans="1:16" ht="27.75" customHeight="1" x14ac:dyDescent="0.2">
      <c r="A47" s="23">
        <v>41</v>
      </c>
      <c r="B47" s="5"/>
      <c r="C47" s="5"/>
      <c r="D47" s="83"/>
      <c r="E47" s="57"/>
      <c r="F47" s="40"/>
      <c r="G47" s="38" t="str">
        <f t="shared" si="8"/>
        <v/>
      </c>
      <c r="H47" s="70"/>
      <c r="I47" s="69"/>
      <c r="J47" s="36"/>
      <c r="K47" s="37"/>
      <c r="L47" s="77"/>
      <c r="N47" s="62">
        <f t="shared" si="9"/>
        <v>0</v>
      </c>
      <c r="O47" s="62" t="str">
        <f t="shared" si="10"/>
        <v/>
      </c>
      <c r="P47" s="66" t="str">
        <f t="shared" si="11"/>
        <v/>
      </c>
    </row>
    <row r="48" spans="1:16" ht="27.75" customHeight="1" x14ac:dyDescent="0.2">
      <c r="A48" s="23">
        <v>42</v>
      </c>
      <c r="B48" s="5"/>
      <c r="C48" s="5"/>
      <c r="D48" s="83"/>
      <c r="E48" s="57"/>
      <c r="F48" s="40"/>
      <c r="G48" s="38" t="str">
        <f t="shared" si="8"/>
        <v/>
      </c>
      <c r="H48" s="68"/>
      <c r="I48" s="69"/>
      <c r="J48" s="36"/>
      <c r="K48" s="37"/>
      <c r="L48" s="77"/>
      <c r="N48" s="62">
        <f t="shared" si="9"/>
        <v>0</v>
      </c>
      <c r="O48" s="62" t="str">
        <f t="shared" si="10"/>
        <v/>
      </c>
      <c r="P48" s="66" t="str">
        <f t="shared" si="11"/>
        <v/>
      </c>
    </row>
    <row r="49" spans="1:16" ht="27.75" customHeight="1" x14ac:dyDescent="0.2">
      <c r="A49" s="23">
        <v>43</v>
      </c>
      <c r="B49" s="5"/>
      <c r="C49" s="5"/>
      <c r="D49" s="83"/>
      <c r="E49" s="57"/>
      <c r="F49" s="40"/>
      <c r="G49" s="38" t="str">
        <f t="shared" si="8"/>
        <v/>
      </c>
      <c r="H49" s="68"/>
      <c r="I49" s="69"/>
      <c r="J49" s="36"/>
      <c r="K49" s="37"/>
      <c r="L49" s="77"/>
      <c r="N49" s="62">
        <f t="shared" si="9"/>
        <v>0</v>
      </c>
      <c r="O49" s="62" t="str">
        <f t="shared" si="10"/>
        <v/>
      </c>
      <c r="P49" s="66" t="str">
        <f t="shared" si="11"/>
        <v/>
      </c>
    </row>
    <row r="50" spans="1:16" ht="27.75" customHeight="1" x14ac:dyDescent="0.2">
      <c r="A50" s="23">
        <v>44</v>
      </c>
      <c r="B50" s="5"/>
      <c r="C50" s="5"/>
      <c r="D50" s="83"/>
      <c r="E50" s="57"/>
      <c r="F50" s="40"/>
      <c r="G50" s="38" t="str">
        <f t="shared" si="8"/>
        <v/>
      </c>
      <c r="H50" s="68"/>
      <c r="I50" s="69"/>
      <c r="J50" s="36"/>
      <c r="K50" s="37"/>
      <c r="L50" s="77"/>
      <c r="N50" s="62">
        <f t="shared" si="9"/>
        <v>0</v>
      </c>
      <c r="O50" s="62" t="str">
        <f t="shared" si="10"/>
        <v/>
      </c>
      <c r="P50" s="66" t="str">
        <f t="shared" si="11"/>
        <v/>
      </c>
    </row>
    <row r="51" spans="1:16" ht="27.75" customHeight="1" x14ac:dyDescent="0.2">
      <c r="A51" s="23">
        <v>45</v>
      </c>
      <c r="B51" s="5"/>
      <c r="C51" s="7"/>
      <c r="D51" s="8"/>
      <c r="E51" s="58"/>
      <c r="F51" s="40"/>
      <c r="G51" s="46" t="str">
        <f t="shared" si="8"/>
        <v/>
      </c>
      <c r="H51" s="70"/>
      <c r="I51" s="69"/>
      <c r="J51" s="36"/>
      <c r="K51" s="37"/>
      <c r="L51" s="77"/>
      <c r="N51" s="62">
        <f t="shared" si="9"/>
        <v>0</v>
      </c>
      <c r="O51" s="62" t="str">
        <f t="shared" si="10"/>
        <v/>
      </c>
      <c r="P51" s="66" t="str">
        <f t="shared" si="11"/>
        <v/>
      </c>
    </row>
    <row r="52" spans="1:16" ht="27.75" customHeight="1" x14ac:dyDescent="0.2">
      <c r="A52" s="23">
        <v>46</v>
      </c>
      <c r="B52" s="5"/>
      <c r="C52" s="7"/>
      <c r="D52" s="8"/>
      <c r="E52" s="58"/>
      <c r="F52" s="40"/>
      <c r="G52" s="46" t="str">
        <f t="shared" si="8"/>
        <v/>
      </c>
      <c r="H52" s="70"/>
      <c r="I52" s="69"/>
      <c r="J52" s="36"/>
      <c r="K52" s="37"/>
      <c r="L52" s="77"/>
      <c r="N52" s="62">
        <f t="shared" si="9"/>
        <v>0</v>
      </c>
      <c r="O52" s="62" t="str">
        <f t="shared" si="10"/>
        <v/>
      </c>
      <c r="P52" s="66" t="str">
        <f t="shared" si="11"/>
        <v/>
      </c>
    </row>
    <row r="53" spans="1:16" ht="27.75" customHeight="1" x14ac:dyDescent="0.2">
      <c r="A53" s="23">
        <v>47</v>
      </c>
      <c r="B53" s="5"/>
      <c r="C53" s="7"/>
      <c r="D53" s="8"/>
      <c r="E53" s="58"/>
      <c r="F53" s="40"/>
      <c r="G53" s="46" t="str">
        <f t="shared" si="8"/>
        <v/>
      </c>
      <c r="H53" s="68"/>
      <c r="I53" s="69"/>
      <c r="J53" s="36"/>
      <c r="K53" s="37"/>
      <c r="L53" s="77"/>
      <c r="N53" s="62">
        <f t="shared" si="9"/>
        <v>0</v>
      </c>
      <c r="O53" s="62" t="str">
        <f t="shared" si="10"/>
        <v/>
      </c>
      <c r="P53" s="66" t="str">
        <f t="shared" si="11"/>
        <v/>
      </c>
    </row>
    <row r="54" spans="1:16" ht="27.75" customHeight="1" x14ac:dyDescent="0.2">
      <c r="A54" s="23">
        <v>48</v>
      </c>
      <c r="B54" s="5"/>
      <c r="C54" s="7"/>
      <c r="D54" s="8"/>
      <c r="E54" s="58"/>
      <c r="F54" s="40"/>
      <c r="G54" s="46" t="str">
        <f t="shared" si="8"/>
        <v/>
      </c>
      <c r="H54" s="68"/>
      <c r="I54" s="69"/>
      <c r="J54" s="36"/>
      <c r="K54" s="37"/>
      <c r="L54" s="77"/>
      <c r="N54" s="62">
        <f t="shared" si="9"/>
        <v>0</v>
      </c>
      <c r="O54" s="62" t="str">
        <f t="shared" si="10"/>
        <v/>
      </c>
      <c r="P54" s="66" t="str">
        <f t="shared" si="11"/>
        <v/>
      </c>
    </row>
    <row r="55" spans="1:16" ht="27.75" customHeight="1" x14ac:dyDescent="0.2">
      <c r="A55" s="23">
        <v>49</v>
      </c>
      <c r="B55" s="5"/>
      <c r="C55" s="7"/>
      <c r="D55" s="8"/>
      <c r="E55" s="58"/>
      <c r="F55" s="40"/>
      <c r="G55" s="46" t="str">
        <f t="shared" si="8"/>
        <v/>
      </c>
      <c r="H55" s="68"/>
      <c r="I55" s="69"/>
      <c r="J55" s="36"/>
      <c r="K55" s="37"/>
      <c r="L55" s="77"/>
      <c r="N55" s="62">
        <f t="shared" si="9"/>
        <v>0</v>
      </c>
      <c r="O55" s="62" t="str">
        <f t="shared" si="10"/>
        <v/>
      </c>
      <c r="P55" s="66" t="str">
        <f t="shared" si="11"/>
        <v/>
      </c>
    </row>
    <row r="56" spans="1:16" ht="27.75" customHeight="1" x14ac:dyDescent="0.2">
      <c r="A56" s="23">
        <v>50</v>
      </c>
      <c r="B56" s="5"/>
      <c r="C56" s="5"/>
      <c r="D56" s="6"/>
      <c r="E56" s="57"/>
      <c r="F56" s="40"/>
      <c r="G56" s="38" t="str">
        <f t="shared" si="8"/>
        <v/>
      </c>
      <c r="H56" s="68"/>
      <c r="I56" s="69"/>
      <c r="J56" s="36"/>
      <c r="K56" s="37"/>
      <c r="L56" s="76"/>
      <c r="N56" s="62">
        <f t="shared" si="9"/>
        <v>0</v>
      </c>
      <c r="O56" s="62" t="str">
        <f t="shared" si="10"/>
        <v/>
      </c>
      <c r="P56" s="66" t="str">
        <f t="shared" si="11"/>
        <v/>
      </c>
    </row>
    <row r="57" spans="1:16" ht="27.75" customHeight="1" x14ac:dyDescent="0.2">
      <c r="A57" s="23">
        <v>51</v>
      </c>
      <c r="B57" s="5"/>
      <c r="C57" s="5"/>
      <c r="D57" s="6"/>
      <c r="E57" s="57"/>
      <c r="F57" s="40"/>
      <c r="G57" s="38" t="str">
        <f t="shared" si="8"/>
        <v/>
      </c>
      <c r="H57" s="68"/>
      <c r="I57" s="69"/>
      <c r="J57" s="36"/>
      <c r="K57" s="37"/>
      <c r="L57" s="76"/>
      <c r="N57" s="62">
        <f t="shared" si="9"/>
        <v>0</v>
      </c>
      <c r="O57" s="62" t="str">
        <f t="shared" si="10"/>
        <v/>
      </c>
      <c r="P57" s="66" t="str">
        <f t="shared" si="11"/>
        <v/>
      </c>
    </row>
    <row r="58" spans="1:16" ht="27.75" customHeight="1" x14ac:dyDescent="0.2">
      <c r="A58" s="23">
        <v>52</v>
      </c>
      <c r="B58" s="5"/>
      <c r="C58" s="5"/>
      <c r="D58" s="6"/>
      <c r="E58" s="57"/>
      <c r="F58" s="40"/>
      <c r="G58" s="38" t="str">
        <f t="shared" si="8"/>
        <v/>
      </c>
      <c r="H58" s="68"/>
      <c r="I58" s="69"/>
      <c r="J58" s="36"/>
      <c r="K58" s="37"/>
      <c r="L58" s="76"/>
      <c r="N58" s="62">
        <f t="shared" si="9"/>
        <v>0</v>
      </c>
      <c r="O58" s="62" t="str">
        <f t="shared" si="10"/>
        <v/>
      </c>
      <c r="P58" s="66" t="str">
        <f t="shared" si="11"/>
        <v/>
      </c>
    </row>
    <row r="59" spans="1:16" ht="27.75" customHeight="1" x14ac:dyDescent="0.2">
      <c r="A59" s="23">
        <v>53</v>
      </c>
      <c r="B59" s="5"/>
      <c r="C59" s="7"/>
      <c r="D59" s="8"/>
      <c r="E59" s="58"/>
      <c r="F59" s="40"/>
      <c r="G59" s="46" t="str">
        <f t="shared" si="8"/>
        <v/>
      </c>
      <c r="H59" s="70"/>
      <c r="I59" s="69"/>
      <c r="J59" s="36"/>
      <c r="K59" s="37"/>
      <c r="L59" s="77"/>
      <c r="N59" s="62">
        <f t="shared" si="9"/>
        <v>0</v>
      </c>
      <c r="O59" s="62" t="str">
        <f t="shared" si="10"/>
        <v/>
      </c>
      <c r="P59" s="66" t="str">
        <f t="shared" si="11"/>
        <v/>
      </c>
    </row>
    <row r="60" spans="1:16" ht="27.75" customHeight="1" thickBot="1" x14ac:dyDescent="0.25">
      <c r="A60" s="23">
        <v>54</v>
      </c>
      <c r="B60" s="30"/>
      <c r="C60" s="9"/>
      <c r="D60" s="10"/>
      <c r="E60" s="59"/>
      <c r="F60" s="44"/>
      <c r="G60" s="39" t="str">
        <f t="shared" si="8"/>
        <v/>
      </c>
      <c r="H60" s="71"/>
      <c r="I60" s="72"/>
      <c r="J60" s="48"/>
      <c r="K60" s="49"/>
      <c r="L60" s="78"/>
      <c r="N60" s="53">
        <f t="shared" si="9"/>
        <v>0</v>
      </c>
      <c r="O60" s="53" t="str">
        <f t="shared" si="10"/>
        <v/>
      </c>
      <c r="P60" s="53" t="str">
        <f t="shared" si="11"/>
        <v/>
      </c>
    </row>
    <row r="61" spans="1:16" ht="24.75" customHeight="1" thickTop="1" x14ac:dyDescent="0.2">
      <c r="A61" s="129" t="s">
        <v>61</v>
      </c>
      <c r="B61" s="130"/>
      <c r="C61" s="86">
        <f>COUNTA(C5:C22)+COUNTA(C24:C41)+COUNTA(C43:C60)</f>
        <v>0</v>
      </c>
      <c r="D61" s="87">
        <f>IF((N23+N42+N61)-(O23+O42+O61)&lt;=0,0,(N23+N42+N61)-(O23+O42+O61))</f>
        <v>0</v>
      </c>
      <c r="E61" s="133">
        <f>P23+P42+P61</f>
        <v>0</v>
      </c>
      <c r="F61" s="134"/>
      <c r="G61" s="81">
        <f>SUM(G5:G22,G24:G41,G43:G60)</f>
        <v>0</v>
      </c>
      <c r="H61" s="82">
        <f>COUNTA(H5:H22,H24:H41,H43:H60)</f>
        <v>0</v>
      </c>
      <c r="I61" s="82">
        <f>COUNTA(I5:I22,I24:I41,I43:I60)</f>
        <v>0</v>
      </c>
      <c r="J61" s="33"/>
      <c r="K61" s="33"/>
      <c r="L61" s="11"/>
      <c r="N61" s="55">
        <f>COUNTIF(N43:N60,2)</f>
        <v>0</v>
      </c>
      <c r="O61" s="54">
        <f>COUNTIF(O43:O60,"&gt;=1")</f>
        <v>0</v>
      </c>
      <c r="P61" s="55">
        <f>SUM(P43:P60)</f>
        <v>0</v>
      </c>
    </row>
  </sheetData>
  <sheetProtection selectLockedCells="1"/>
  <mergeCells count="20">
    <mergeCell ref="G1:I1"/>
    <mergeCell ref="L1:L2"/>
    <mergeCell ref="B2:C2"/>
    <mergeCell ref="G2:K2"/>
    <mergeCell ref="A3:A4"/>
    <mergeCell ref="B3:B4"/>
    <mergeCell ref="C3:C4"/>
    <mergeCell ref="D3:D4"/>
    <mergeCell ref="E3:E4"/>
    <mergeCell ref="F3:F4"/>
    <mergeCell ref="J3:K3"/>
    <mergeCell ref="L3:L4"/>
    <mergeCell ref="H4:I4"/>
    <mergeCell ref="G3:G4"/>
    <mergeCell ref="A23:B23"/>
    <mergeCell ref="E23:F23"/>
    <mergeCell ref="A42:B42"/>
    <mergeCell ref="E42:F42"/>
    <mergeCell ref="A61:B61"/>
    <mergeCell ref="E61:F61"/>
  </mergeCells>
  <phoneticPr fontId="1"/>
  <conditionalFormatting sqref="H5:H22 H24:H41 H43:H60">
    <cfRule type="expression" dxfId="1" priority="2">
      <formula>AND(G5="",H5&lt;&gt;"")</formula>
    </cfRule>
  </conditionalFormatting>
  <conditionalFormatting sqref="I5:I22 I24:I41 I43:I60">
    <cfRule type="expression" dxfId="0" priority="1">
      <formula>AND(G5="",I5&lt;&gt;"")</formula>
    </cfRule>
  </conditionalFormatting>
  <printOptions horizontalCentered="1"/>
  <pageMargins left="0.19685039370078741" right="0.19685039370078741" top="0.27559055118110237" bottom="0.19685039370078741" header="0.31496062992125984" footer="0.31496062992125984"/>
  <pageSetup paperSize="9" scale="96" orientation="landscape" r:id="rId1"/>
  <rowBreaks count="1" manualBreakCount="1">
    <brk id="22"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BD95D4E-EE36-4C1B-9867-2F3A367801E5}">
          <x14:formula1>
            <xm:f>Sheet1!$I$6:$I$19</xm:f>
          </x14:formula1>
          <xm:sqref>F5:F22 F24:F41 F43:F60</xm:sqref>
        </x14:dataValidation>
        <x14:dataValidation type="list" allowBlank="1" showInputMessage="1" showErrorMessage="1" xr:uid="{EFD071C5-0E14-4143-B189-E7C0AD19B73C}">
          <x14:formula1>
            <xm:f>Sheet1!$J$6:$J$7</xm:f>
          </x14:formula1>
          <xm:sqref>H5:I22 H24:I41 H43:I60 E5:E22 E24:E41 E43:E60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5C5A-B312-41FA-8236-4D265F63C71E}">
  <sheetPr codeName="Sheet3"/>
  <dimension ref="A2:J19"/>
  <sheetViews>
    <sheetView workbookViewId="0"/>
  </sheetViews>
  <sheetFormatPr defaultColWidth="8.77734375" defaultRowHeight="13.2" x14ac:dyDescent="0.2"/>
  <cols>
    <col min="2" max="2" width="21.33203125" bestFit="1" customWidth="1"/>
    <col min="3" max="3" width="9.6640625" customWidth="1"/>
  </cols>
  <sheetData>
    <row r="2" spans="1:10" ht="75" customHeight="1" x14ac:dyDescent="0.2">
      <c r="B2" t="s">
        <v>23</v>
      </c>
    </row>
    <row r="3" spans="1:10" ht="75" customHeight="1" x14ac:dyDescent="0.2">
      <c r="B3" t="s">
        <v>24</v>
      </c>
    </row>
    <row r="4" spans="1:10" ht="75" customHeight="1" x14ac:dyDescent="0.2">
      <c r="B4" t="s">
        <v>25</v>
      </c>
    </row>
    <row r="5" spans="1:10" ht="45" customHeight="1" x14ac:dyDescent="0.2"/>
    <row r="6" spans="1:10" x14ac:dyDescent="0.2">
      <c r="A6">
        <v>1</v>
      </c>
      <c r="B6" t="s">
        <v>48</v>
      </c>
      <c r="C6">
        <v>4512</v>
      </c>
      <c r="E6" t="s">
        <v>71</v>
      </c>
      <c r="F6" t="s">
        <v>72</v>
      </c>
      <c r="G6" t="s">
        <v>73</v>
      </c>
    </row>
    <row r="7" spans="1:10" x14ac:dyDescent="0.2">
      <c r="A7">
        <v>2</v>
      </c>
      <c r="B7" t="s">
        <v>26</v>
      </c>
      <c r="C7">
        <v>3063</v>
      </c>
      <c r="E7" t="s">
        <v>74</v>
      </c>
      <c r="F7" t="s">
        <v>75</v>
      </c>
      <c r="G7" t="s">
        <v>76</v>
      </c>
      <c r="I7" t="s">
        <v>34</v>
      </c>
      <c r="J7" t="s">
        <v>56</v>
      </c>
    </row>
    <row r="8" spans="1:10" x14ac:dyDescent="0.2">
      <c r="A8">
        <v>3</v>
      </c>
      <c r="B8" t="s">
        <v>27</v>
      </c>
      <c r="C8">
        <v>3063</v>
      </c>
      <c r="E8" t="s">
        <v>77</v>
      </c>
      <c r="F8" t="s">
        <v>78</v>
      </c>
      <c r="G8" t="s">
        <v>79</v>
      </c>
      <c r="I8" t="s">
        <v>62</v>
      </c>
    </row>
    <row r="9" spans="1:10" x14ac:dyDescent="0.2">
      <c r="A9">
        <v>4</v>
      </c>
      <c r="B9" t="s">
        <v>49</v>
      </c>
      <c r="C9">
        <v>4471</v>
      </c>
      <c r="E9" t="s">
        <v>80</v>
      </c>
      <c r="F9" t="s">
        <v>81</v>
      </c>
      <c r="G9" t="s">
        <v>82</v>
      </c>
      <c r="I9" t="s">
        <v>63</v>
      </c>
    </row>
    <row r="10" spans="1:10" x14ac:dyDescent="0.2">
      <c r="E10" t="s">
        <v>83</v>
      </c>
      <c r="F10" t="s">
        <v>84</v>
      </c>
      <c r="G10" t="s">
        <v>85</v>
      </c>
      <c r="I10" t="s">
        <v>64</v>
      </c>
    </row>
    <row r="11" spans="1:10" x14ac:dyDescent="0.2">
      <c r="E11" t="s">
        <v>68</v>
      </c>
      <c r="F11" t="s">
        <v>86</v>
      </c>
      <c r="G11" t="s">
        <v>87</v>
      </c>
      <c r="I11" t="s">
        <v>35</v>
      </c>
    </row>
    <row r="12" spans="1:10" x14ac:dyDescent="0.2">
      <c r="F12" t="s">
        <v>88</v>
      </c>
      <c r="G12" t="s">
        <v>89</v>
      </c>
      <c r="I12" t="s">
        <v>36</v>
      </c>
    </row>
    <row r="13" spans="1:10" x14ac:dyDescent="0.2">
      <c r="F13" t="s">
        <v>90</v>
      </c>
      <c r="G13" t="s">
        <v>91</v>
      </c>
      <c r="I13" t="s">
        <v>37</v>
      </c>
    </row>
    <row r="14" spans="1:10" x14ac:dyDescent="0.2">
      <c r="F14" t="s">
        <v>92</v>
      </c>
      <c r="G14" t="s">
        <v>93</v>
      </c>
      <c r="I14" t="s">
        <v>65</v>
      </c>
    </row>
    <row r="15" spans="1:10" x14ac:dyDescent="0.2">
      <c r="F15" t="s">
        <v>94</v>
      </c>
      <c r="G15" t="s">
        <v>95</v>
      </c>
      <c r="I15" t="s">
        <v>66</v>
      </c>
    </row>
    <row r="16" spans="1:10" x14ac:dyDescent="0.2">
      <c r="F16" t="s">
        <v>96</v>
      </c>
      <c r="G16" t="s">
        <v>70</v>
      </c>
      <c r="I16" t="s">
        <v>67</v>
      </c>
    </row>
    <row r="17" spans="6:9" x14ac:dyDescent="0.2">
      <c r="F17" t="s">
        <v>97</v>
      </c>
      <c r="I17" t="s">
        <v>38</v>
      </c>
    </row>
    <row r="18" spans="6:9" x14ac:dyDescent="0.2">
      <c r="F18" t="s">
        <v>69</v>
      </c>
      <c r="I18" t="s">
        <v>39</v>
      </c>
    </row>
    <row r="19" spans="6:9" x14ac:dyDescent="0.2">
      <c r="I19" t="s">
        <v>33</v>
      </c>
    </row>
  </sheetData>
  <sheetProtection sheet="1" selectLockedCell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25</vt:i4>
      </vt:variant>
    </vt:vector>
  </HeadingPairs>
  <TitlesOfParts>
    <vt:vector size="30" baseType="lpstr">
      <vt:lpstr>請求書</vt:lpstr>
      <vt:lpstr>内訳書</vt:lpstr>
      <vt:lpstr>PDF用</vt:lpstr>
      <vt:lpstr>PDF用(2)</vt:lpstr>
      <vt:lpstr>Sheet1</vt:lpstr>
      <vt:lpstr>PDF用!Print_Area</vt:lpstr>
      <vt:lpstr>'PDF用(2)'!Print_Area</vt:lpstr>
      <vt:lpstr>請求書!Print_Area</vt:lpstr>
      <vt:lpstr>内訳書!Print_Area</vt:lpstr>
      <vt:lpstr>'PDF用(2)'!Print_Titles</vt:lpstr>
      <vt:lpstr>内訳書!Print_Titles</vt:lpstr>
      <vt:lpstr>愛和会</vt:lpstr>
      <vt:lpstr>委託連携1</vt:lpstr>
      <vt:lpstr>委託連携2</vt:lpstr>
      <vt:lpstr>委託連携3</vt:lpstr>
      <vt:lpstr>委託連携加算</vt:lpstr>
      <vt:lpstr>介護予防ケアマネジメント件数</vt:lpstr>
      <vt:lpstr>介護予防ケアマネジメント費</vt:lpstr>
      <vt:lpstr>改定前介護予防ケアマネジメント費</vt:lpstr>
      <vt:lpstr>区分</vt:lpstr>
      <vt:lpstr>月</vt:lpstr>
      <vt:lpstr>支援費件数1</vt:lpstr>
      <vt:lpstr>支援費件数2</vt:lpstr>
      <vt:lpstr>支援費件数3</vt:lpstr>
      <vt:lpstr>初回加算</vt:lpstr>
      <vt:lpstr>初回加算件数1</vt:lpstr>
      <vt:lpstr>初回加算件数2</vt:lpstr>
      <vt:lpstr>初回加算件数3</vt:lpstr>
      <vt:lpstr>日</vt:lpstr>
      <vt:lpstr>年</vt:lpstr>
    </vt:vector>
  </TitlesOfParts>
  <Company>古河市社会福祉協議会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本田孝治</dc:creator>
  <cp:lastModifiedBy>SWZ-0001</cp:lastModifiedBy>
  <cp:lastPrinted>2025-09-30T08:33:56Z</cp:lastPrinted>
  <dcterms:created xsi:type="dcterms:W3CDTF">2016-11-25T00:51:08Z</dcterms:created>
  <dcterms:modified xsi:type="dcterms:W3CDTF">2025-10-01T00:24:50Z</dcterms:modified>
</cp:coreProperties>
</file>